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comments1.xml" ContentType="application/vnd.openxmlformats-officedocument.spreadsheetml.comments+xml"/>
  <Override PartName="/docProps/app.xml" ContentType="application/vnd.openxmlformats-officedocument.extended-propertie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strategicleisure.sharepoint.com/sites/MansfieldDistrictCouncil/Shared Documents/BFS/Draft Appendices/"/>
    </mc:Choice>
  </mc:AlternateContent>
  <xr:revisionPtr revIDLastSave="4" documentId="8_{14D3D9C4-0EA7-4534-934E-815BD623B567}" xr6:coauthVersionLast="47" xr6:coauthVersionMax="47" xr10:uidLastSave="{33F15993-7541-48B3-8ED1-CDF82263D42C}"/>
  <bookViews>
    <workbookView xWindow="-110" yWindow="-110" windowWidth="19420" windowHeight="10300" tabRatio="872" firstSheet="45" activeTab="49" xr2:uid="{3A970E28-428C-4DCF-A790-C39ED891FF6F}"/>
  </bookViews>
  <sheets>
    <sheet name="Darren Bettison Wellbeing Serv" sheetId="61" r:id="rId1"/>
    <sheet name="Performance 360 Gym" sheetId="60" r:id="rId2"/>
    <sheet name="YuMac" sheetId="59" r:id="rId3"/>
    <sheet name="PBJJF" sheetId="58" r:id="rId4"/>
    <sheet name="The Reform Lounge" sheetId="57" r:id="rId5"/>
    <sheet name="Crossfit 17" sheetId="56" r:id="rId6"/>
    <sheet name="Old Tyme Strength" sheetId="55" r:id="rId7"/>
    <sheet name="ND Fitness" sheetId="54" r:id="rId8"/>
    <sheet name="Pace Gym and Fitness Centre" sheetId="53" r:id="rId9"/>
    <sheet name="Angels Gym" sheetId="52" r:id="rId10"/>
    <sheet name="The Fitness Box" sheetId="51" r:id="rId11"/>
    <sheet name="The Uniit" sheetId="50" r:id="rId12"/>
    <sheet name="TGS Gym" sheetId="49" r:id="rId13"/>
    <sheet name="Starz CIC Movement and Circus" sheetId="48" r:id="rId14"/>
    <sheet name="Vale Road Skate Park" sheetId="46" r:id="rId15"/>
    <sheet name="Peafield Park Skate Park" sheetId="47" r:id="rId16"/>
    <sheet name="Mansfield Rugby Union Football " sheetId="45" r:id="rId17"/>
    <sheet name="All Saints Catholic Academy" sheetId="44" r:id="rId18"/>
    <sheet name="World Physiques Gym" sheetId="43" r:id="rId19"/>
    <sheet name="Pleasley Landmark Centre" sheetId="42" r:id="rId20"/>
    <sheet name="Vision West Nottinghamshire Col" sheetId="41" r:id="rId21"/>
    <sheet name="The Garibaldi School" sheetId="40" r:id="rId22"/>
    <sheet name="The Flying High Academy" sheetId="39" r:id="rId23"/>
    <sheet name="The Brunts Academy" sheetId="38" r:id="rId24"/>
    <sheet name="The Beech Academy" sheetId="37" r:id="rId25"/>
    <sheet name="Queen Elizabeth's Academy" sheetId="36" r:id="rId26"/>
    <sheet name="Pure Gym (Mansfield)" sheetId="35" r:id="rId27"/>
    <sheet name="Mansfield Olympic Gymnastics" sheetId="34" r:id="rId28"/>
    <sheet name="JD Gyms (Mansfield)" sheetId="33" r:id="rId29"/>
    <sheet name="Dawn House School" sheetId="32" r:id="rId30"/>
    <sheet name="Bannatyne Health Club" sheetId="31" r:id="rId31"/>
    <sheet name="Anytime Fitness Mansfield" sheetId="30" r:id="rId32"/>
    <sheet name="Manor Sport &amp; Recreation Centre" sheetId="28" r:id="rId33"/>
    <sheet name="Carr Lane BMX &amp; Skate" sheetId="2" r:id="rId34"/>
    <sheet name="Rebecca Adlington Wet &amp; Dry" sheetId="5" r:id="rId35"/>
    <sheet name="Berry Hill Athletics Track" sheetId="6" r:id="rId36"/>
    <sheet name="King George Rec - GolfDisc Golf" sheetId="7" r:id="rId37"/>
    <sheet name="Water Meadows - Wet &amp; Dry" sheetId="8" r:id="rId38"/>
    <sheet name="Fisher Lane - Skate" sheetId="10" r:id="rId39"/>
    <sheet name="World Padel Academy" sheetId="12" r:id="rId40"/>
    <sheet name="Your Space - wet and dry" sheetId="11" r:id="rId41"/>
    <sheet name="Warsop Health Hub" sheetId="13" r:id="rId42"/>
    <sheet name="Bull Farm Skate Park" sheetId="14" r:id="rId43"/>
    <sheet name="Yeoman Hill Park" sheetId="15" r:id="rId44"/>
    <sheet name="Mansfield Woodhouse Golf Club" sheetId="16" r:id="rId45"/>
    <sheet name="Maun Valley Park" sheetId="17" r:id="rId46"/>
    <sheet name="Switch Up" sheetId="18" r:id="rId47"/>
    <sheet name="Forest Town Arena" sheetId="19" r:id="rId48"/>
    <sheet name="Sherwood Forest Golf Club" sheetId="21" r:id="rId49"/>
    <sheet name="Oak Tree Leisure Centre " sheetId="22" r:id="rId50"/>
    <sheet name="Swim!" sheetId="23" r:id="rId51"/>
    <sheet name="Nile Wilson Gymnastics" sheetId="24" r:id="rId52"/>
    <sheet name="776 Gymnastics" sheetId="25" r:id="rId53"/>
    <sheet name="The Samworth Church Academy" sheetId="27" r:id="rId5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9" i="61" l="1"/>
  <c r="T29" i="61"/>
  <c r="S29" i="61"/>
  <c r="R29" i="61"/>
  <c r="X29" i="61" s="1"/>
  <c r="T28" i="61"/>
  <c r="S28" i="61"/>
  <c r="R28" i="61"/>
  <c r="X28" i="61" s="1"/>
  <c r="U27" i="61"/>
  <c r="T27" i="61"/>
  <c r="S27" i="61"/>
  <c r="R27" i="61"/>
  <c r="X27" i="61" s="1"/>
  <c r="S26" i="61"/>
  <c r="R26" i="61"/>
  <c r="X26" i="61" s="1"/>
  <c r="T25" i="61"/>
  <c r="S25" i="61"/>
  <c r="R25" i="61"/>
  <c r="X25" i="61" s="1"/>
  <c r="V22" i="61"/>
  <c r="U22" i="61"/>
  <c r="T22" i="61"/>
  <c r="S22" i="61"/>
  <c r="R22" i="61"/>
  <c r="X22" i="61" s="1"/>
  <c r="V21" i="61"/>
  <c r="U21" i="61"/>
  <c r="T21" i="61"/>
  <c r="S21" i="61"/>
  <c r="R21" i="61"/>
  <c r="X21" i="61" s="1"/>
  <c r="V20" i="61"/>
  <c r="U20" i="61"/>
  <c r="T20" i="61"/>
  <c r="S20" i="61"/>
  <c r="R20" i="61"/>
  <c r="X20" i="61" s="1"/>
  <c r="V19" i="61"/>
  <c r="U19" i="61"/>
  <c r="T19" i="61"/>
  <c r="S19" i="61"/>
  <c r="R19" i="61"/>
  <c r="X19" i="61" s="1"/>
  <c r="V18" i="61"/>
  <c r="U18" i="61"/>
  <c r="T18" i="61"/>
  <c r="S18" i="61"/>
  <c r="R18" i="61"/>
  <c r="X18" i="61" s="1"/>
  <c r="V17" i="61"/>
  <c r="U17" i="61"/>
  <c r="T17" i="61"/>
  <c r="S17" i="61"/>
  <c r="R17" i="61"/>
  <c r="X17" i="61" s="1"/>
  <c r="V16" i="61"/>
  <c r="U16" i="61"/>
  <c r="T16" i="61"/>
  <c r="S16" i="61"/>
  <c r="R16" i="61"/>
  <c r="X16" i="61" s="1"/>
  <c r="V15" i="61"/>
  <c r="U15" i="61"/>
  <c r="T15" i="61"/>
  <c r="S15" i="61"/>
  <c r="R15" i="61"/>
  <c r="X15" i="61" s="1"/>
  <c r="X23" i="61" s="1"/>
  <c r="T13" i="61"/>
  <c r="S13" i="61"/>
  <c r="R13" i="61"/>
  <c r="X13" i="61" s="1"/>
  <c r="V12" i="61"/>
  <c r="U12" i="61"/>
  <c r="T12" i="61"/>
  <c r="S12" i="61"/>
  <c r="R12" i="61"/>
  <c r="X12" i="61" s="1"/>
  <c r="U29" i="60"/>
  <c r="T29" i="60"/>
  <c r="S29" i="60"/>
  <c r="R29" i="60"/>
  <c r="X29" i="60" s="1"/>
  <c r="T28" i="60"/>
  <c r="S28" i="60"/>
  <c r="R28" i="60"/>
  <c r="X28" i="60" s="1"/>
  <c r="U27" i="60"/>
  <c r="T27" i="60"/>
  <c r="S27" i="60"/>
  <c r="R27" i="60"/>
  <c r="X27" i="60" s="1"/>
  <c r="S26" i="60"/>
  <c r="R26" i="60"/>
  <c r="X26" i="60" s="1"/>
  <c r="T25" i="60"/>
  <c r="S25" i="60"/>
  <c r="R25" i="60"/>
  <c r="X25" i="60" s="1"/>
  <c r="V22" i="60"/>
  <c r="U22" i="60"/>
  <c r="T22" i="60"/>
  <c r="S22" i="60"/>
  <c r="R22" i="60"/>
  <c r="X22" i="60" s="1"/>
  <c r="V21" i="60"/>
  <c r="U21" i="60"/>
  <c r="T21" i="60"/>
  <c r="S21" i="60"/>
  <c r="R21" i="60"/>
  <c r="X21" i="60" s="1"/>
  <c r="V20" i="60"/>
  <c r="U20" i="60"/>
  <c r="T20" i="60"/>
  <c r="S20" i="60"/>
  <c r="R20" i="60"/>
  <c r="X20" i="60" s="1"/>
  <c r="V19" i="60"/>
  <c r="U19" i="60"/>
  <c r="T19" i="60"/>
  <c r="S19" i="60"/>
  <c r="R19" i="60"/>
  <c r="X19" i="60" s="1"/>
  <c r="V18" i="60"/>
  <c r="U18" i="60"/>
  <c r="T18" i="60"/>
  <c r="S18" i="60"/>
  <c r="R18" i="60"/>
  <c r="X18" i="60" s="1"/>
  <c r="V17" i="60"/>
  <c r="U17" i="60"/>
  <c r="T17" i="60"/>
  <c r="S17" i="60"/>
  <c r="R17" i="60"/>
  <c r="X17" i="60" s="1"/>
  <c r="V16" i="60"/>
  <c r="U16" i="60"/>
  <c r="T16" i="60"/>
  <c r="S16" i="60"/>
  <c r="R16" i="60"/>
  <c r="X16" i="60" s="1"/>
  <c r="V15" i="60"/>
  <c r="U15" i="60"/>
  <c r="T15" i="60"/>
  <c r="S15" i="60"/>
  <c r="R15" i="60"/>
  <c r="X15" i="60" s="1"/>
  <c r="X23" i="60" s="1"/>
  <c r="T13" i="60"/>
  <c r="S13" i="60"/>
  <c r="R13" i="60"/>
  <c r="X13" i="60" s="1"/>
  <c r="V12" i="60"/>
  <c r="U12" i="60"/>
  <c r="T12" i="60"/>
  <c r="S12" i="60"/>
  <c r="R12" i="60"/>
  <c r="X12" i="60" s="1"/>
  <c r="U29" i="59"/>
  <c r="T29" i="59"/>
  <c r="S29" i="59"/>
  <c r="R29" i="59"/>
  <c r="X29" i="59" s="1"/>
  <c r="T28" i="59"/>
  <c r="S28" i="59"/>
  <c r="R28" i="59"/>
  <c r="X28" i="59" s="1"/>
  <c r="U27" i="59"/>
  <c r="T27" i="59"/>
  <c r="S27" i="59"/>
  <c r="R27" i="59"/>
  <c r="X27" i="59" s="1"/>
  <c r="S26" i="59"/>
  <c r="R26" i="59"/>
  <c r="X26" i="59" s="1"/>
  <c r="T25" i="59"/>
  <c r="S25" i="59"/>
  <c r="R25" i="59"/>
  <c r="X25" i="59" s="1"/>
  <c r="V22" i="59"/>
  <c r="U22" i="59"/>
  <c r="T22" i="59"/>
  <c r="S22" i="59"/>
  <c r="R22" i="59"/>
  <c r="X22" i="59" s="1"/>
  <c r="V21" i="59"/>
  <c r="U21" i="59"/>
  <c r="T21" i="59"/>
  <c r="S21" i="59"/>
  <c r="R21" i="59"/>
  <c r="X21" i="59" s="1"/>
  <c r="V20" i="59"/>
  <c r="U20" i="59"/>
  <c r="T20" i="59"/>
  <c r="S20" i="59"/>
  <c r="R20" i="59"/>
  <c r="X20" i="59" s="1"/>
  <c r="V19" i="59"/>
  <c r="U19" i="59"/>
  <c r="T19" i="59"/>
  <c r="S19" i="59"/>
  <c r="R19" i="59"/>
  <c r="X19" i="59" s="1"/>
  <c r="V18" i="59"/>
  <c r="U18" i="59"/>
  <c r="T18" i="59"/>
  <c r="S18" i="59"/>
  <c r="R18" i="59"/>
  <c r="X18" i="59" s="1"/>
  <c r="V17" i="59"/>
  <c r="U17" i="59"/>
  <c r="T17" i="59"/>
  <c r="S17" i="59"/>
  <c r="R17" i="59"/>
  <c r="X17" i="59" s="1"/>
  <c r="V16" i="59"/>
  <c r="U16" i="59"/>
  <c r="T16" i="59"/>
  <c r="S16" i="59"/>
  <c r="R16" i="59"/>
  <c r="X16" i="59" s="1"/>
  <c r="V15" i="59"/>
  <c r="U15" i="59"/>
  <c r="T15" i="59"/>
  <c r="S15" i="59"/>
  <c r="R15" i="59"/>
  <c r="X15" i="59" s="1"/>
  <c r="X23" i="59" s="1"/>
  <c r="T13" i="59"/>
  <c r="S13" i="59"/>
  <c r="R13" i="59"/>
  <c r="X13" i="59" s="1"/>
  <c r="V12" i="59"/>
  <c r="U12" i="59"/>
  <c r="T12" i="59"/>
  <c r="S12" i="59"/>
  <c r="R12" i="59"/>
  <c r="X12" i="59" s="1"/>
  <c r="U29" i="58"/>
  <c r="T29" i="58"/>
  <c r="S29" i="58"/>
  <c r="R29" i="58"/>
  <c r="X29" i="58" s="1"/>
  <c r="T28" i="58"/>
  <c r="S28" i="58"/>
  <c r="R28" i="58"/>
  <c r="X28" i="58" s="1"/>
  <c r="U27" i="58"/>
  <c r="T27" i="58"/>
  <c r="S27" i="58"/>
  <c r="R27" i="58"/>
  <c r="X27" i="58" s="1"/>
  <c r="S26" i="58"/>
  <c r="R26" i="58"/>
  <c r="X26" i="58" s="1"/>
  <c r="T25" i="58"/>
  <c r="S25" i="58"/>
  <c r="R25" i="58"/>
  <c r="X25" i="58" s="1"/>
  <c r="V22" i="58"/>
  <c r="U22" i="58"/>
  <c r="T22" i="58"/>
  <c r="S22" i="58"/>
  <c r="R22" i="58"/>
  <c r="X22" i="58" s="1"/>
  <c r="V21" i="58"/>
  <c r="U21" i="58"/>
  <c r="T21" i="58"/>
  <c r="S21" i="58"/>
  <c r="R21" i="58"/>
  <c r="X21" i="58" s="1"/>
  <c r="V20" i="58"/>
  <c r="U20" i="58"/>
  <c r="T20" i="58"/>
  <c r="S20" i="58"/>
  <c r="R20" i="58"/>
  <c r="X20" i="58" s="1"/>
  <c r="V19" i="58"/>
  <c r="U19" i="58"/>
  <c r="T19" i="58"/>
  <c r="S19" i="58"/>
  <c r="R19" i="58"/>
  <c r="X19" i="58" s="1"/>
  <c r="V18" i="58"/>
  <c r="U18" i="58"/>
  <c r="T18" i="58"/>
  <c r="S18" i="58"/>
  <c r="R18" i="58"/>
  <c r="X18" i="58" s="1"/>
  <c r="V17" i="58"/>
  <c r="U17" i="58"/>
  <c r="T17" i="58"/>
  <c r="S17" i="58"/>
  <c r="R17" i="58"/>
  <c r="X17" i="58" s="1"/>
  <c r="V16" i="58"/>
  <c r="U16" i="58"/>
  <c r="T16" i="58"/>
  <c r="S16" i="58"/>
  <c r="R16" i="58"/>
  <c r="X16" i="58" s="1"/>
  <c r="V15" i="58"/>
  <c r="U15" i="58"/>
  <c r="T15" i="58"/>
  <c r="S15" i="58"/>
  <c r="R15" i="58"/>
  <c r="X15" i="58" s="1"/>
  <c r="X23" i="58" s="1"/>
  <c r="T13" i="58"/>
  <c r="S13" i="58"/>
  <c r="R13" i="58"/>
  <c r="X13" i="58" s="1"/>
  <c r="V12" i="58"/>
  <c r="U12" i="58"/>
  <c r="T12" i="58"/>
  <c r="S12" i="58"/>
  <c r="R12" i="58"/>
  <c r="X12" i="58" s="1"/>
  <c r="U29" i="57"/>
  <c r="T29" i="57"/>
  <c r="S29" i="57"/>
  <c r="R29" i="57"/>
  <c r="X29" i="57" s="1"/>
  <c r="T28" i="57"/>
  <c r="S28" i="57"/>
  <c r="R28" i="57"/>
  <c r="X28" i="57" s="1"/>
  <c r="U27" i="57"/>
  <c r="T27" i="57"/>
  <c r="S27" i="57"/>
  <c r="R27" i="57"/>
  <c r="X27" i="57" s="1"/>
  <c r="S26" i="57"/>
  <c r="R26" i="57"/>
  <c r="X26" i="57" s="1"/>
  <c r="T25" i="57"/>
  <c r="S25" i="57"/>
  <c r="R25" i="57"/>
  <c r="X25" i="57" s="1"/>
  <c r="V22" i="57"/>
  <c r="U22" i="57"/>
  <c r="T22" i="57"/>
  <c r="S22" i="57"/>
  <c r="R22" i="57"/>
  <c r="X22" i="57" s="1"/>
  <c r="V21" i="57"/>
  <c r="U21" i="57"/>
  <c r="T21" i="57"/>
  <c r="S21" i="57"/>
  <c r="R21" i="57"/>
  <c r="X21" i="57" s="1"/>
  <c r="V20" i="57"/>
  <c r="U20" i="57"/>
  <c r="T20" i="57"/>
  <c r="S20" i="57"/>
  <c r="R20" i="57"/>
  <c r="X20" i="57" s="1"/>
  <c r="V19" i="57"/>
  <c r="U19" i="57"/>
  <c r="T19" i="57"/>
  <c r="S19" i="57"/>
  <c r="R19" i="57"/>
  <c r="X19" i="57" s="1"/>
  <c r="V18" i="57"/>
  <c r="U18" i="57"/>
  <c r="T18" i="57"/>
  <c r="S18" i="57"/>
  <c r="R18" i="57"/>
  <c r="X18" i="57" s="1"/>
  <c r="V17" i="57"/>
  <c r="U17" i="57"/>
  <c r="T17" i="57"/>
  <c r="S17" i="57"/>
  <c r="R17" i="57"/>
  <c r="X17" i="57" s="1"/>
  <c r="V16" i="57"/>
  <c r="U16" i="57"/>
  <c r="T16" i="57"/>
  <c r="S16" i="57"/>
  <c r="R16" i="57"/>
  <c r="X16" i="57" s="1"/>
  <c r="V15" i="57"/>
  <c r="U15" i="57"/>
  <c r="T15" i="57"/>
  <c r="S15" i="57"/>
  <c r="R15" i="57"/>
  <c r="X15" i="57" s="1"/>
  <c r="X23" i="57" s="1"/>
  <c r="T13" i="57"/>
  <c r="S13" i="57"/>
  <c r="R13" i="57"/>
  <c r="X13" i="57" s="1"/>
  <c r="V12" i="57"/>
  <c r="U12" i="57"/>
  <c r="T12" i="57"/>
  <c r="S12" i="57"/>
  <c r="R12" i="57"/>
  <c r="X12" i="57" s="1"/>
  <c r="U29" i="56"/>
  <c r="T29" i="56"/>
  <c r="S29" i="56"/>
  <c r="R29" i="56"/>
  <c r="X29" i="56" s="1"/>
  <c r="T28" i="56"/>
  <c r="S28" i="56"/>
  <c r="R28" i="56"/>
  <c r="X28" i="56" s="1"/>
  <c r="U27" i="56"/>
  <c r="T27" i="56"/>
  <c r="S27" i="56"/>
  <c r="R27" i="56"/>
  <c r="X27" i="56" s="1"/>
  <c r="S26" i="56"/>
  <c r="R26" i="56"/>
  <c r="X26" i="56" s="1"/>
  <c r="T25" i="56"/>
  <c r="S25" i="56"/>
  <c r="R25" i="56"/>
  <c r="X25" i="56" s="1"/>
  <c r="V22" i="56"/>
  <c r="U22" i="56"/>
  <c r="T22" i="56"/>
  <c r="S22" i="56"/>
  <c r="R22" i="56"/>
  <c r="X22" i="56" s="1"/>
  <c r="V21" i="56"/>
  <c r="U21" i="56"/>
  <c r="T21" i="56"/>
  <c r="S21" i="56"/>
  <c r="R21" i="56"/>
  <c r="X21" i="56" s="1"/>
  <c r="V20" i="56"/>
  <c r="U20" i="56"/>
  <c r="T20" i="56"/>
  <c r="S20" i="56"/>
  <c r="R20" i="56"/>
  <c r="X20" i="56" s="1"/>
  <c r="V19" i="56"/>
  <c r="U19" i="56"/>
  <c r="T19" i="56"/>
  <c r="S19" i="56"/>
  <c r="R19" i="56"/>
  <c r="X19" i="56" s="1"/>
  <c r="V18" i="56"/>
  <c r="U18" i="56"/>
  <c r="T18" i="56"/>
  <c r="S18" i="56"/>
  <c r="R18" i="56"/>
  <c r="X18" i="56" s="1"/>
  <c r="V17" i="56"/>
  <c r="U17" i="56"/>
  <c r="T17" i="56"/>
  <c r="S17" i="56"/>
  <c r="R17" i="56"/>
  <c r="X17" i="56" s="1"/>
  <c r="V16" i="56"/>
  <c r="U16" i="56"/>
  <c r="T16" i="56"/>
  <c r="S16" i="56"/>
  <c r="R16" i="56"/>
  <c r="X16" i="56" s="1"/>
  <c r="V15" i="56"/>
  <c r="U15" i="56"/>
  <c r="T15" i="56"/>
  <c r="S15" i="56"/>
  <c r="R15" i="56"/>
  <c r="X15" i="56" s="1"/>
  <c r="X23" i="56" s="1"/>
  <c r="T13" i="56"/>
  <c r="S13" i="56"/>
  <c r="R13" i="56"/>
  <c r="X13" i="56" s="1"/>
  <c r="V12" i="56"/>
  <c r="U12" i="56"/>
  <c r="T12" i="56"/>
  <c r="S12" i="56"/>
  <c r="R12" i="56"/>
  <c r="X12" i="56" s="1"/>
  <c r="U29" i="55"/>
  <c r="T29" i="55"/>
  <c r="S29" i="55"/>
  <c r="R29" i="55"/>
  <c r="X29" i="55" s="1"/>
  <c r="T28" i="55"/>
  <c r="S28" i="55"/>
  <c r="R28" i="55"/>
  <c r="X28" i="55" s="1"/>
  <c r="U27" i="55"/>
  <c r="T27" i="55"/>
  <c r="S27" i="55"/>
  <c r="R27" i="55"/>
  <c r="X27" i="55" s="1"/>
  <c r="S26" i="55"/>
  <c r="R26" i="55"/>
  <c r="X26" i="55" s="1"/>
  <c r="T25" i="55"/>
  <c r="S25" i="55"/>
  <c r="R25" i="55"/>
  <c r="X25" i="55" s="1"/>
  <c r="V22" i="55"/>
  <c r="U22" i="55"/>
  <c r="T22" i="55"/>
  <c r="S22" i="55"/>
  <c r="R22" i="55"/>
  <c r="X22" i="55" s="1"/>
  <c r="V21" i="55"/>
  <c r="U21" i="55"/>
  <c r="T21" i="55"/>
  <c r="S21" i="55"/>
  <c r="R21" i="55"/>
  <c r="X21" i="55" s="1"/>
  <c r="V20" i="55"/>
  <c r="U20" i="55"/>
  <c r="T20" i="55"/>
  <c r="S20" i="55"/>
  <c r="R20" i="55"/>
  <c r="X20" i="55" s="1"/>
  <c r="V19" i="55"/>
  <c r="U19" i="55"/>
  <c r="T19" i="55"/>
  <c r="S19" i="55"/>
  <c r="R19" i="55"/>
  <c r="X19" i="55" s="1"/>
  <c r="V18" i="55"/>
  <c r="U18" i="55"/>
  <c r="T18" i="55"/>
  <c r="S18" i="55"/>
  <c r="R18" i="55"/>
  <c r="X18" i="55" s="1"/>
  <c r="V17" i="55"/>
  <c r="U17" i="55"/>
  <c r="T17" i="55"/>
  <c r="S17" i="55"/>
  <c r="R17" i="55"/>
  <c r="X17" i="55" s="1"/>
  <c r="V16" i="55"/>
  <c r="U16" i="55"/>
  <c r="T16" i="55"/>
  <c r="S16" i="55"/>
  <c r="R16" i="55"/>
  <c r="X16" i="55" s="1"/>
  <c r="V15" i="55"/>
  <c r="U15" i="55"/>
  <c r="T15" i="55"/>
  <c r="S15" i="55"/>
  <c r="R15" i="55"/>
  <c r="X15" i="55" s="1"/>
  <c r="X23" i="55" s="1"/>
  <c r="T13" i="55"/>
  <c r="S13" i="55"/>
  <c r="R13" i="55"/>
  <c r="X13" i="55" s="1"/>
  <c r="V12" i="55"/>
  <c r="U12" i="55"/>
  <c r="T12" i="55"/>
  <c r="S12" i="55"/>
  <c r="R12" i="55"/>
  <c r="X12" i="55" s="1"/>
  <c r="U29" i="54"/>
  <c r="T29" i="54"/>
  <c r="S29" i="54"/>
  <c r="R29" i="54"/>
  <c r="X29" i="54" s="1"/>
  <c r="T28" i="54"/>
  <c r="S28" i="54"/>
  <c r="R28" i="54"/>
  <c r="X28" i="54" s="1"/>
  <c r="U27" i="54"/>
  <c r="T27" i="54"/>
  <c r="S27" i="54"/>
  <c r="R27" i="54"/>
  <c r="X27" i="54" s="1"/>
  <c r="S26" i="54"/>
  <c r="R26" i="54"/>
  <c r="X26" i="54" s="1"/>
  <c r="T25" i="54"/>
  <c r="S25" i="54"/>
  <c r="R25" i="54"/>
  <c r="X25" i="54" s="1"/>
  <c r="V22" i="54"/>
  <c r="U22" i="54"/>
  <c r="T22" i="54"/>
  <c r="S22" i="54"/>
  <c r="R22" i="54"/>
  <c r="X22" i="54" s="1"/>
  <c r="V21" i="54"/>
  <c r="U21" i="54"/>
  <c r="T21" i="54"/>
  <c r="S21" i="54"/>
  <c r="R21" i="54"/>
  <c r="X21" i="54" s="1"/>
  <c r="V20" i="54"/>
  <c r="U20" i="54"/>
  <c r="T20" i="54"/>
  <c r="S20" i="54"/>
  <c r="R20" i="54"/>
  <c r="X20" i="54" s="1"/>
  <c r="V19" i="54"/>
  <c r="U19" i="54"/>
  <c r="T19" i="54"/>
  <c r="S19" i="54"/>
  <c r="R19" i="54"/>
  <c r="X19" i="54" s="1"/>
  <c r="V18" i="54"/>
  <c r="U18" i="54"/>
  <c r="T18" i="54"/>
  <c r="S18" i="54"/>
  <c r="R18" i="54"/>
  <c r="X18" i="54" s="1"/>
  <c r="V17" i="54"/>
  <c r="U17" i="54"/>
  <c r="T17" i="54"/>
  <c r="S17" i="54"/>
  <c r="R17" i="54"/>
  <c r="X17" i="54" s="1"/>
  <c r="V16" i="54"/>
  <c r="U16" i="54"/>
  <c r="T16" i="54"/>
  <c r="S16" i="54"/>
  <c r="R16" i="54"/>
  <c r="X16" i="54" s="1"/>
  <c r="V15" i="54"/>
  <c r="U15" i="54"/>
  <c r="T15" i="54"/>
  <c r="S15" i="54"/>
  <c r="R15" i="54"/>
  <c r="X15" i="54" s="1"/>
  <c r="X23" i="54" s="1"/>
  <c r="T13" i="54"/>
  <c r="S13" i="54"/>
  <c r="R13" i="54"/>
  <c r="X13" i="54" s="1"/>
  <c r="V12" i="54"/>
  <c r="U12" i="54"/>
  <c r="T12" i="54"/>
  <c r="S12" i="54"/>
  <c r="R12" i="54"/>
  <c r="X12" i="54" s="1"/>
  <c r="U29" i="53"/>
  <c r="T29" i="53"/>
  <c r="S29" i="53"/>
  <c r="R29" i="53"/>
  <c r="X29" i="53" s="1"/>
  <c r="T28" i="53"/>
  <c r="S28" i="53"/>
  <c r="R28" i="53"/>
  <c r="X28" i="53" s="1"/>
  <c r="U27" i="53"/>
  <c r="T27" i="53"/>
  <c r="S27" i="53"/>
  <c r="R27" i="53"/>
  <c r="X27" i="53" s="1"/>
  <c r="S26" i="53"/>
  <c r="R26" i="53"/>
  <c r="X26" i="53" s="1"/>
  <c r="T25" i="53"/>
  <c r="S25" i="53"/>
  <c r="R25" i="53"/>
  <c r="X25" i="53" s="1"/>
  <c r="V22" i="53"/>
  <c r="U22" i="53"/>
  <c r="T22" i="53"/>
  <c r="S22" i="53"/>
  <c r="R22" i="53"/>
  <c r="X22" i="53" s="1"/>
  <c r="V21" i="53"/>
  <c r="U21" i="53"/>
  <c r="T21" i="53"/>
  <c r="S21" i="53"/>
  <c r="R21" i="53"/>
  <c r="X21" i="53" s="1"/>
  <c r="V20" i="53"/>
  <c r="U20" i="53"/>
  <c r="T20" i="53"/>
  <c r="S20" i="53"/>
  <c r="R20" i="53"/>
  <c r="X20" i="53" s="1"/>
  <c r="V19" i="53"/>
  <c r="U19" i="53"/>
  <c r="T19" i="53"/>
  <c r="S19" i="53"/>
  <c r="R19" i="53"/>
  <c r="X19" i="53" s="1"/>
  <c r="V18" i="53"/>
  <c r="U18" i="53"/>
  <c r="T18" i="53"/>
  <c r="S18" i="53"/>
  <c r="R18" i="53"/>
  <c r="X18" i="53" s="1"/>
  <c r="V17" i="53"/>
  <c r="U17" i="53"/>
  <c r="T17" i="53"/>
  <c r="S17" i="53"/>
  <c r="R17" i="53"/>
  <c r="X17" i="53" s="1"/>
  <c r="V16" i="53"/>
  <c r="U16" i="53"/>
  <c r="T16" i="53"/>
  <c r="S16" i="53"/>
  <c r="R16" i="53"/>
  <c r="X16" i="53" s="1"/>
  <c r="V15" i="53"/>
  <c r="U15" i="53"/>
  <c r="T15" i="53"/>
  <c r="S15" i="53"/>
  <c r="R15" i="53"/>
  <c r="X15" i="53" s="1"/>
  <c r="X23" i="53" s="1"/>
  <c r="T13" i="53"/>
  <c r="S13" i="53"/>
  <c r="R13" i="53"/>
  <c r="X13" i="53" s="1"/>
  <c r="V12" i="53"/>
  <c r="U12" i="53"/>
  <c r="T12" i="53"/>
  <c r="S12" i="53"/>
  <c r="R12" i="53"/>
  <c r="X12" i="53" s="1"/>
  <c r="U29" i="52"/>
  <c r="T29" i="52"/>
  <c r="S29" i="52"/>
  <c r="R29" i="52"/>
  <c r="X29" i="52" s="1"/>
  <c r="T28" i="52"/>
  <c r="S28" i="52"/>
  <c r="R28" i="52"/>
  <c r="X28" i="52" s="1"/>
  <c r="U27" i="52"/>
  <c r="T27" i="52"/>
  <c r="S27" i="52"/>
  <c r="R27" i="52"/>
  <c r="X27" i="52" s="1"/>
  <c r="S26" i="52"/>
  <c r="R26" i="52"/>
  <c r="X26" i="52" s="1"/>
  <c r="T25" i="52"/>
  <c r="S25" i="52"/>
  <c r="R25" i="52"/>
  <c r="X25" i="52" s="1"/>
  <c r="V22" i="52"/>
  <c r="U22" i="52"/>
  <c r="T22" i="52"/>
  <c r="S22" i="52"/>
  <c r="R22" i="52"/>
  <c r="X22" i="52" s="1"/>
  <c r="V21" i="52"/>
  <c r="U21" i="52"/>
  <c r="T21" i="52"/>
  <c r="S21" i="52"/>
  <c r="R21" i="52"/>
  <c r="X21" i="52" s="1"/>
  <c r="V20" i="52"/>
  <c r="U20" i="52"/>
  <c r="T20" i="52"/>
  <c r="S20" i="52"/>
  <c r="R20" i="52"/>
  <c r="X20" i="52" s="1"/>
  <c r="V19" i="52"/>
  <c r="U19" i="52"/>
  <c r="T19" i="52"/>
  <c r="S19" i="52"/>
  <c r="R19" i="52"/>
  <c r="X19" i="52" s="1"/>
  <c r="V18" i="52"/>
  <c r="U18" i="52"/>
  <c r="T18" i="52"/>
  <c r="S18" i="52"/>
  <c r="R18" i="52"/>
  <c r="X18" i="52" s="1"/>
  <c r="V17" i="52"/>
  <c r="U17" i="52"/>
  <c r="T17" i="52"/>
  <c r="S17" i="52"/>
  <c r="R17" i="52"/>
  <c r="X17" i="52" s="1"/>
  <c r="V16" i="52"/>
  <c r="U16" i="52"/>
  <c r="T16" i="52"/>
  <c r="S16" i="52"/>
  <c r="R16" i="52"/>
  <c r="X16" i="52" s="1"/>
  <c r="V15" i="52"/>
  <c r="U15" i="52"/>
  <c r="T15" i="52"/>
  <c r="S15" i="52"/>
  <c r="R15" i="52"/>
  <c r="X15" i="52" s="1"/>
  <c r="X23" i="52" s="1"/>
  <c r="T13" i="52"/>
  <c r="S13" i="52"/>
  <c r="R13" i="52"/>
  <c r="X13" i="52" s="1"/>
  <c r="V12" i="52"/>
  <c r="U12" i="52"/>
  <c r="T12" i="52"/>
  <c r="S12" i="52"/>
  <c r="R12" i="52"/>
  <c r="X12" i="52" s="1"/>
  <c r="U29" i="51"/>
  <c r="T29" i="51"/>
  <c r="S29" i="51"/>
  <c r="R29" i="51"/>
  <c r="X29" i="51" s="1"/>
  <c r="T28" i="51"/>
  <c r="S28" i="51"/>
  <c r="R28" i="51"/>
  <c r="X28" i="51" s="1"/>
  <c r="U27" i="51"/>
  <c r="T27" i="51"/>
  <c r="S27" i="51"/>
  <c r="R27" i="51"/>
  <c r="X27" i="51" s="1"/>
  <c r="S26" i="51"/>
  <c r="R26" i="51"/>
  <c r="X26" i="51" s="1"/>
  <c r="T25" i="51"/>
  <c r="S25" i="51"/>
  <c r="R25" i="51"/>
  <c r="X25" i="51" s="1"/>
  <c r="V22" i="51"/>
  <c r="U22" i="51"/>
  <c r="T22" i="51"/>
  <c r="S22" i="51"/>
  <c r="R22" i="51"/>
  <c r="X22" i="51" s="1"/>
  <c r="V21" i="51"/>
  <c r="U21" i="51"/>
  <c r="T21" i="51"/>
  <c r="S21" i="51"/>
  <c r="R21" i="51"/>
  <c r="X21" i="51" s="1"/>
  <c r="V20" i="51"/>
  <c r="U20" i="51"/>
  <c r="T20" i="51"/>
  <c r="S20" i="51"/>
  <c r="R20" i="51"/>
  <c r="X20" i="51" s="1"/>
  <c r="V19" i="51"/>
  <c r="U19" i="51"/>
  <c r="T19" i="51"/>
  <c r="S19" i="51"/>
  <c r="R19" i="51"/>
  <c r="X19" i="51" s="1"/>
  <c r="V18" i="51"/>
  <c r="U18" i="51"/>
  <c r="T18" i="51"/>
  <c r="S18" i="51"/>
  <c r="R18" i="51"/>
  <c r="X18" i="51" s="1"/>
  <c r="V17" i="51"/>
  <c r="U17" i="51"/>
  <c r="T17" i="51"/>
  <c r="S17" i="51"/>
  <c r="R17" i="51"/>
  <c r="X17" i="51" s="1"/>
  <c r="V16" i="51"/>
  <c r="U16" i="51"/>
  <c r="T16" i="51"/>
  <c r="S16" i="51"/>
  <c r="R16" i="51"/>
  <c r="X16" i="51" s="1"/>
  <c r="V15" i="51"/>
  <c r="U15" i="51"/>
  <c r="T15" i="51"/>
  <c r="S15" i="51"/>
  <c r="R15" i="51"/>
  <c r="X15" i="51" s="1"/>
  <c r="X23" i="51" s="1"/>
  <c r="T13" i="51"/>
  <c r="S13" i="51"/>
  <c r="R13" i="51"/>
  <c r="X13" i="51" s="1"/>
  <c r="V12" i="51"/>
  <c r="U12" i="51"/>
  <c r="T12" i="51"/>
  <c r="S12" i="51"/>
  <c r="R12" i="51"/>
  <c r="X12" i="51" s="1"/>
  <c r="U29" i="50"/>
  <c r="T29" i="50"/>
  <c r="S29" i="50"/>
  <c r="R29" i="50"/>
  <c r="X29" i="50" s="1"/>
  <c r="T28" i="50"/>
  <c r="S28" i="50"/>
  <c r="R28" i="50"/>
  <c r="X28" i="50" s="1"/>
  <c r="U27" i="50"/>
  <c r="T27" i="50"/>
  <c r="S27" i="50"/>
  <c r="R27" i="50"/>
  <c r="X27" i="50" s="1"/>
  <c r="S26" i="50"/>
  <c r="R26" i="50"/>
  <c r="X26" i="50" s="1"/>
  <c r="T25" i="50"/>
  <c r="S25" i="50"/>
  <c r="R25" i="50"/>
  <c r="X25" i="50" s="1"/>
  <c r="V22" i="50"/>
  <c r="U22" i="50"/>
  <c r="T22" i="50"/>
  <c r="S22" i="50"/>
  <c r="R22" i="50"/>
  <c r="X22" i="50" s="1"/>
  <c r="V21" i="50"/>
  <c r="U21" i="50"/>
  <c r="T21" i="50"/>
  <c r="S21" i="50"/>
  <c r="R21" i="50"/>
  <c r="X21" i="50" s="1"/>
  <c r="V20" i="50"/>
  <c r="U20" i="50"/>
  <c r="T20" i="50"/>
  <c r="S20" i="50"/>
  <c r="R20" i="50"/>
  <c r="X20" i="50" s="1"/>
  <c r="V19" i="50"/>
  <c r="U19" i="50"/>
  <c r="T19" i="50"/>
  <c r="S19" i="50"/>
  <c r="R19" i="50"/>
  <c r="X19" i="50" s="1"/>
  <c r="V18" i="50"/>
  <c r="U18" i="50"/>
  <c r="T18" i="50"/>
  <c r="S18" i="50"/>
  <c r="R18" i="50"/>
  <c r="X18" i="50" s="1"/>
  <c r="V17" i="50"/>
  <c r="U17" i="50"/>
  <c r="T17" i="50"/>
  <c r="S17" i="50"/>
  <c r="R17" i="50"/>
  <c r="X17" i="50" s="1"/>
  <c r="V16" i="50"/>
  <c r="U16" i="50"/>
  <c r="T16" i="50"/>
  <c r="S16" i="50"/>
  <c r="R16" i="50"/>
  <c r="X16" i="50" s="1"/>
  <c r="V15" i="50"/>
  <c r="U15" i="50"/>
  <c r="T15" i="50"/>
  <c r="S15" i="50"/>
  <c r="R15" i="50"/>
  <c r="X15" i="50" s="1"/>
  <c r="X23" i="50" s="1"/>
  <c r="T13" i="50"/>
  <c r="S13" i="50"/>
  <c r="R13" i="50"/>
  <c r="X13" i="50" s="1"/>
  <c r="V12" i="50"/>
  <c r="U12" i="50"/>
  <c r="T12" i="50"/>
  <c r="S12" i="50"/>
  <c r="R12" i="50"/>
  <c r="X12" i="50" s="1"/>
  <c r="U29" i="49"/>
  <c r="T29" i="49"/>
  <c r="S29" i="49"/>
  <c r="R29" i="49"/>
  <c r="X29" i="49" s="1"/>
  <c r="T28" i="49"/>
  <c r="S28" i="49"/>
  <c r="R28" i="49"/>
  <c r="X28" i="49" s="1"/>
  <c r="U27" i="49"/>
  <c r="T27" i="49"/>
  <c r="S27" i="49"/>
  <c r="R27" i="49"/>
  <c r="X27" i="49" s="1"/>
  <c r="S26" i="49"/>
  <c r="R26" i="49"/>
  <c r="X26" i="49" s="1"/>
  <c r="T25" i="49"/>
  <c r="S25" i="49"/>
  <c r="R25" i="49"/>
  <c r="X25" i="49" s="1"/>
  <c r="V22" i="49"/>
  <c r="U22" i="49"/>
  <c r="T22" i="49"/>
  <c r="S22" i="49"/>
  <c r="R22" i="49"/>
  <c r="X22" i="49" s="1"/>
  <c r="V21" i="49"/>
  <c r="U21" i="49"/>
  <c r="T21" i="49"/>
  <c r="S21" i="49"/>
  <c r="R21" i="49"/>
  <c r="X21" i="49" s="1"/>
  <c r="V20" i="49"/>
  <c r="U20" i="49"/>
  <c r="T20" i="49"/>
  <c r="S20" i="49"/>
  <c r="R20" i="49"/>
  <c r="X20" i="49" s="1"/>
  <c r="V19" i="49"/>
  <c r="U19" i="49"/>
  <c r="T19" i="49"/>
  <c r="S19" i="49"/>
  <c r="R19" i="49"/>
  <c r="X19" i="49" s="1"/>
  <c r="V18" i="49"/>
  <c r="U18" i="49"/>
  <c r="T18" i="49"/>
  <c r="S18" i="49"/>
  <c r="R18" i="49"/>
  <c r="X18" i="49" s="1"/>
  <c r="V17" i="49"/>
  <c r="U17" i="49"/>
  <c r="T17" i="49"/>
  <c r="S17" i="49"/>
  <c r="R17" i="49"/>
  <c r="X17" i="49" s="1"/>
  <c r="V16" i="49"/>
  <c r="U16" i="49"/>
  <c r="T16" i="49"/>
  <c r="S16" i="49"/>
  <c r="R16" i="49"/>
  <c r="X16" i="49" s="1"/>
  <c r="V15" i="49"/>
  <c r="U15" i="49"/>
  <c r="T15" i="49"/>
  <c r="S15" i="49"/>
  <c r="R15" i="49"/>
  <c r="X15" i="49" s="1"/>
  <c r="X23" i="49" s="1"/>
  <c r="T13" i="49"/>
  <c r="S13" i="49"/>
  <c r="R13" i="49"/>
  <c r="X13" i="49" s="1"/>
  <c r="V12" i="49"/>
  <c r="U12" i="49"/>
  <c r="T12" i="49"/>
  <c r="S12" i="49"/>
  <c r="R12" i="49"/>
  <c r="X12" i="49" s="1"/>
  <c r="U29" i="48"/>
  <c r="T29" i="48"/>
  <c r="S29" i="48"/>
  <c r="R29" i="48"/>
  <c r="X29" i="48" s="1"/>
  <c r="T28" i="48"/>
  <c r="S28" i="48"/>
  <c r="R28" i="48"/>
  <c r="X28" i="48" s="1"/>
  <c r="U27" i="48"/>
  <c r="T27" i="48"/>
  <c r="S27" i="48"/>
  <c r="R27" i="48"/>
  <c r="X27" i="48" s="1"/>
  <c r="S26" i="48"/>
  <c r="R26" i="48"/>
  <c r="X26" i="48" s="1"/>
  <c r="T25" i="48"/>
  <c r="S25" i="48"/>
  <c r="R25" i="48"/>
  <c r="X25" i="48" s="1"/>
  <c r="V22" i="48"/>
  <c r="U22" i="48"/>
  <c r="T22" i="48"/>
  <c r="S22" i="48"/>
  <c r="R22" i="48"/>
  <c r="X22" i="48" s="1"/>
  <c r="V21" i="48"/>
  <c r="U21" i="48"/>
  <c r="T21" i="48"/>
  <c r="S21" i="48"/>
  <c r="R21" i="48"/>
  <c r="X21" i="48" s="1"/>
  <c r="V20" i="48"/>
  <c r="U20" i="48"/>
  <c r="T20" i="48"/>
  <c r="S20" i="48"/>
  <c r="R20" i="48"/>
  <c r="X20" i="48" s="1"/>
  <c r="V19" i="48"/>
  <c r="U19" i="48"/>
  <c r="T19" i="48"/>
  <c r="S19" i="48"/>
  <c r="R19" i="48"/>
  <c r="X19" i="48" s="1"/>
  <c r="V18" i="48"/>
  <c r="U18" i="48"/>
  <c r="T18" i="48"/>
  <c r="S18" i="48"/>
  <c r="R18" i="48"/>
  <c r="X18" i="48" s="1"/>
  <c r="V17" i="48"/>
  <c r="U17" i="48"/>
  <c r="T17" i="48"/>
  <c r="S17" i="48"/>
  <c r="R17" i="48"/>
  <c r="X17" i="48" s="1"/>
  <c r="V16" i="48"/>
  <c r="U16" i="48"/>
  <c r="T16" i="48"/>
  <c r="S16" i="48"/>
  <c r="R16" i="48"/>
  <c r="X16" i="48" s="1"/>
  <c r="V15" i="48"/>
  <c r="U15" i="48"/>
  <c r="T15" i="48"/>
  <c r="S15" i="48"/>
  <c r="R15" i="48"/>
  <c r="X15" i="48" s="1"/>
  <c r="X23" i="48" s="1"/>
  <c r="T13" i="48"/>
  <c r="S13" i="48"/>
  <c r="R13" i="48"/>
  <c r="X13" i="48" s="1"/>
  <c r="V12" i="48"/>
  <c r="U12" i="48"/>
  <c r="T12" i="48"/>
  <c r="S12" i="48"/>
  <c r="R12" i="48"/>
  <c r="X12" i="48" s="1"/>
  <c r="U29" i="47"/>
  <c r="T29" i="47"/>
  <c r="S29" i="47"/>
  <c r="R29" i="47"/>
  <c r="X29" i="47" s="1"/>
  <c r="T28" i="47"/>
  <c r="S28" i="47"/>
  <c r="R28" i="47"/>
  <c r="X28" i="47" s="1"/>
  <c r="U27" i="47"/>
  <c r="T27" i="47"/>
  <c r="S27" i="47"/>
  <c r="R27" i="47"/>
  <c r="X27" i="47" s="1"/>
  <c r="S26" i="47"/>
  <c r="R26" i="47"/>
  <c r="X26" i="47" s="1"/>
  <c r="T25" i="47"/>
  <c r="S25" i="47"/>
  <c r="R25" i="47"/>
  <c r="X25" i="47" s="1"/>
  <c r="V22" i="47"/>
  <c r="U22" i="47"/>
  <c r="T22" i="47"/>
  <c r="S22" i="47"/>
  <c r="R22" i="47"/>
  <c r="X22" i="47" s="1"/>
  <c r="V21" i="47"/>
  <c r="U21" i="47"/>
  <c r="T21" i="47"/>
  <c r="S21" i="47"/>
  <c r="R21" i="47"/>
  <c r="X21" i="47" s="1"/>
  <c r="V20" i="47"/>
  <c r="U20" i="47"/>
  <c r="T20" i="47"/>
  <c r="S20" i="47"/>
  <c r="R20" i="47"/>
  <c r="X20" i="47" s="1"/>
  <c r="V19" i="47"/>
  <c r="U19" i="47"/>
  <c r="T19" i="47"/>
  <c r="S19" i="47"/>
  <c r="R19" i="47"/>
  <c r="X19" i="47" s="1"/>
  <c r="V18" i="47"/>
  <c r="U18" i="47"/>
  <c r="T18" i="47"/>
  <c r="S18" i="47"/>
  <c r="R18" i="47"/>
  <c r="X18" i="47" s="1"/>
  <c r="V17" i="47"/>
  <c r="U17" i="47"/>
  <c r="T17" i="47"/>
  <c r="S17" i="47"/>
  <c r="R17" i="47"/>
  <c r="X17" i="47" s="1"/>
  <c r="V16" i="47"/>
  <c r="U16" i="47"/>
  <c r="T16" i="47"/>
  <c r="S16" i="47"/>
  <c r="R16" i="47"/>
  <c r="X16" i="47" s="1"/>
  <c r="V15" i="47"/>
  <c r="U15" i="47"/>
  <c r="T15" i="47"/>
  <c r="S15" i="47"/>
  <c r="R15" i="47"/>
  <c r="X15" i="47" s="1"/>
  <c r="X23" i="47" s="1"/>
  <c r="T13" i="47"/>
  <c r="S13" i="47"/>
  <c r="R13" i="47"/>
  <c r="X13" i="47" s="1"/>
  <c r="V12" i="47"/>
  <c r="U12" i="47"/>
  <c r="T12" i="47"/>
  <c r="S12" i="47"/>
  <c r="R12" i="47"/>
  <c r="X12" i="47" s="1"/>
  <c r="U29" i="46"/>
  <c r="T29" i="46"/>
  <c r="S29" i="46"/>
  <c r="R29" i="46"/>
  <c r="X29" i="46" s="1"/>
  <c r="T28" i="46"/>
  <c r="S28" i="46"/>
  <c r="R28" i="46"/>
  <c r="X28" i="46" s="1"/>
  <c r="U27" i="46"/>
  <c r="T27" i="46"/>
  <c r="S27" i="46"/>
  <c r="R27" i="46"/>
  <c r="X27" i="46" s="1"/>
  <c r="S26" i="46"/>
  <c r="R26" i="46"/>
  <c r="X26" i="46" s="1"/>
  <c r="T25" i="46"/>
  <c r="S25" i="46"/>
  <c r="R25" i="46"/>
  <c r="X25" i="46" s="1"/>
  <c r="V22" i="46"/>
  <c r="U22" i="46"/>
  <c r="T22" i="46"/>
  <c r="S22" i="46"/>
  <c r="R22" i="46"/>
  <c r="X22" i="46" s="1"/>
  <c r="V21" i="46"/>
  <c r="U21" i="46"/>
  <c r="T21" i="46"/>
  <c r="S21" i="46"/>
  <c r="R21" i="46"/>
  <c r="X21" i="46" s="1"/>
  <c r="V20" i="46"/>
  <c r="U20" i="46"/>
  <c r="T20" i="46"/>
  <c r="S20" i="46"/>
  <c r="R20" i="46"/>
  <c r="X20" i="46" s="1"/>
  <c r="V19" i="46"/>
  <c r="U19" i="46"/>
  <c r="T19" i="46"/>
  <c r="S19" i="46"/>
  <c r="R19" i="46"/>
  <c r="X19" i="46" s="1"/>
  <c r="V18" i="46"/>
  <c r="U18" i="46"/>
  <c r="T18" i="46"/>
  <c r="S18" i="46"/>
  <c r="R18" i="46"/>
  <c r="X18" i="46" s="1"/>
  <c r="V17" i="46"/>
  <c r="U17" i="46"/>
  <c r="T17" i="46"/>
  <c r="S17" i="46"/>
  <c r="R17" i="46"/>
  <c r="X17" i="46" s="1"/>
  <c r="V16" i="46"/>
  <c r="U16" i="46"/>
  <c r="T16" i="46"/>
  <c r="S16" i="46"/>
  <c r="R16" i="46"/>
  <c r="X16" i="46" s="1"/>
  <c r="V15" i="46"/>
  <c r="U15" i="46"/>
  <c r="T15" i="46"/>
  <c r="S15" i="46"/>
  <c r="R15" i="46"/>
  <c r="X15" i="46" s="1"/>
  <c r="X23" i="46" s="1"/>
  <c r="T13" i="46"/>
  <c r="S13" i="46"/>
  <c r="R13" i="46"/>
  <c r="X13" i="46" s="1"/>
  <c r="V12" i="46"/>
  <c r="U12" i="46"/>
  <c r="T12" i="46"/>
  <c r="S12" i="46"/>
  <c r="R12" i="46"/>
  <c r="X12" i="46" s="1"/>
  <c r="U29" i="45"/>
  <c r="T29" i="45"/>
  <c r="S29" i="45"/>
  <c r="R29" i="45"/>
  <c r="X29" i="45" s="1"/>
  <c r="T28" i="45"/>
  <c r="S28" i="45"/>
  <c r="R28" i="45"/>
  <c r="X28" i="45" s="1"/>
  <c r="U27" i="45"/>
  <c r="T27" i="45"/>
  <c r="S27" i="45"/>
  <c r="R27" i="45"/>
  <c r="X27" i="45" s="1"/>
  <c r="S26" i="45"/>
  <c r="R26" i="45"/>
  <c r="X26" i="45" s="1"/>
  <c r="T25" i="45"/>
  <c r="S25" i="45"/>
  <c r="R25" i="45"/>
  <c r="X25" i="45" s="1"/>
  <c r="V22" i="45"/>
  <c r="U22" i="45"/>
  <c r="T22" i="45"/>
  <c r="S22" i="45"/>
  <c r="R22" i="45"/>
  <c r="X22" i="45" s="1"/>
  <c r="V21" i="45"/>
  <c r="U21" i="45"/>
  <c r="T21" i="45"/>
  <c r="S21" i="45"/>
  <c r="R21" i="45"/>
  <c r="X21" i="45" s="1"/>
  <c r="V20" i="45"/>
  <c r="U20" i="45"/>
  <c r="T20" i="45"/>
  <c r="S20" i="45"/>
  <c r="R20" i="45"/>
  <c r="X20" i="45" s="1"/>
  <c r="V19" i="45"/>
  <c r="U19" i="45"/>
  <c r="T19" i="45"/>
  <c r="S19" i="45"/>
  <c r="R19" i="45"/>
  <c r="X19" i="45" s="1"/>
  <c r="V18" i="45"/>
  <c r="U18" i="45"/>
  <c r="T18" i="45"/>
  <c r="S18" i="45"/>
  <c r="R18" i="45"/>
  <c r="X18" i="45" s="1"/>
  <c r="V17" i="45"/>
  <c r="U17" i="45"/>
  <c r="T17" i="45"/>
  <c r="S17" i="45"/>
  <c r="R17" i="45"/>
  <c r="X17" i="45" s="1"/>
  <c r="V16" i="45"/>
  <c r="U16" i="45"/>
  <c r="T16" i="45"/>
  <c r="S16" i="45"/>
  <c r="R16" i="45"/>
  <c r="X16" i="45" s="1"/>
  <c r="V15" i="45"/>
  <c r="U15" i="45"/>
  <c r="T15" i="45"/>
  <c r="S15" i="45"/>
  <c r="R15" i="45"/>
  <c r="X15" i="45" s="1"/>
  <c r="X23" i="45" s="1"/>
  <c r="T13" i="45"/>
  <c r="S13" i="45"/>
  <c r="R13" i="45"/>
  <c r="X13" i="45" s="1"/>
  <c r="V12" i="45"/>
  <c r="U12" i="45"/>
  <c r="T12" i="45"/>
  <c r="S12" i="45"/>
  <c r="R12" i="45"/>
  <c r="X12" i="45" s="1"/>
  <c r="R30" i="44"/>
  <c r="S30" i="44"/>
  <c r="T30" i="44"/>
  <c r="U30" i="44"/>
  <c r="X30" i="44"/>
  <c r="R16" i="44"/>
  <c r="S16" i="44"/>
  <c r="T16" i="44"/>
  <c r="U16" i="44"/>
  <c r="V16" i="44"/>
  <c r="X16" i="44"/>
  <c r="R17" i="44"/>
  <c r="S17" i="44"/>
  <c r="T17" i="44"/>
  <c r="U17" i="44"/>
  <c r="V17" i="44"/>
  <c r="X17" i="44"/>
  <c r="R18" i="44"/>
  <c r="S18" i="44"/>
  <c r="T18" i="44"/>
  <c r="U18" i="44"/>
  <c r="V18" i="44"/>
  <c r="X18" i="44"/>
  <c r="R19" i="44"/>
  <c r="S19" i="44"/>
  <c r="T19" i="44"/>
  <c r="U19" i="44"/>
  <c r="V19" i="44"/>
  <c r="X19" i="44"/>
  <c r="R20" i="44"/>
  <c r="S20" i="44"/>
  <c r="T20" i="44"/>
  <c r="U20" i="44"/>
  <c r="V20" i="44"/>
  <c r="X20" i="44"/>
  <c r="R21" i="44"/>
  <c r="S21" i="44"/>
  <c r="T21" i="44"/>
  <c r="U21" i="44"/>
  <c r="V21" i="44"/>
  <c r="X21" i="44"/>
  <c r="R22" i="44"/>
  <c r="S22" i="44"/>
  <c r="T22" i="44"/>
  <c r="U22" i="44"/>
  <c r="V22" i="44"/>
  <c r="X22" i="44"/>
  <c r="U29" i="44"/>
  <c r="T29" i="44"/>
  <c r="S29" i="44"/>
  <c r="R29" i="44"/>
  <c r="X29" i="44" s="1"/>
  <c r="T28" i="44"/>
  <c r="S28" i="44"/>
  <c r="R28" i="44"/>
  <c r="X28" i="44" s="1"/>
  <c r="U27" i="44"/>
  <c r="T27" i="44"/>
  <c r="S27" i="44"/>
  <c r="R27" i="44"/>
  <c r="X27" i="44" s="1"/>
  <c r="S26" i="44"/>
  <c r="R26" i="44"/>
  <c r="X26" i="44" s="1"/>
  <c r="T25" i="44"/>
  <c r="S25" i="44"/>
  <c r="R25" i="44"/>
  <c r="X25" i="44" s="1"/>
  <c r="X23" i="44"/>
  <c r="T13" i="44"/>
  <c r="S13" i="44"/>
  <c r="R13" i="44"/>
  <c r="X13" i="44" s="1"/>
  <c r="V12" i="44"/>
  <c r="U12" i="44"/>
  <c r="T12" i="44"/>
  <c r="S12" i="44"/>
  <c r="R12" i="44"/>
  <c r="X12" i="44" s="1"/>
  <c r="S17" i="43"/>
  <c r="R30" i="37"/>
  <c r="S30" i="37"/>
  <c r="T30" i="37"/>
  <c r="U30" i="37"/>
  <c r="X30" i="37"/>
  <c r="S16" i="28"/>
  <c r="S18" i="2"/>
  <c r="S17" i="2"/>
  <c r="R17" i="2"/>
  <c r="R16" i="2"/>
  <c r="S16" i="2"/>
  <c r="R21" i="2"/>
  <c r="R22" i="2"/>
  <c r="S19" i="5"/>
  <c r="S18" i="5"/>
  <c r="S17" i="5"/>
  <c r="S16" i="5"/>
  <c r="X46" i="6"/>
  <c r="S16" i="6"/>
  <c r="S16" i="7"/>
  <c r="S17" i="7"/>
  <c r="S20" i="8"/>
  <c r="S19" i="8"/>
  <c r="S18" i="8"/>
  <c r="S17" i="8"/>
  <c r="S16" i="8"/>
  <c r="R30" i="10"/>
  <c r="S30" i="10"/>
  <c r="T30" i="10"/>
  <c r="U30" i="10"/>
  <c r="X30" i="10"/>
  <c r="R30" i="12"/>
  <c r="S30" i="12"/>
  <c r="T30" i="12"/>
  <c r="U30" i="12"/>
  <c r="X30" i="12"/>
  <c r="R30" i="11"/>
  <c r="S30" i="11"/>
  <c r="T30" i="11"/>
  <c r="U30" i="11"/>
  <c r="X30" i="11"/>
  <c r="R19" i="13"/>
  <c r="R20" i="13"/>
  <c r="R21" i="13"/>
  <c r="R22" i="13"/>
  <c r="R30" i="13"/>
  <c r="S30" i="13"/>
  <c r="T30" i="13"/>
  <c r="U30" i="13"/>
  <c r="X30" i="13"/>
  <c r="R30" i="14"/>
  <c r="S30" i="14"/>
  <c r="T30" i="14"/>
  <c r="U30" i="14"/>
  <c r="X30" i="14"/>
  <c r="R16" i="14"/>
  <c r="S16" i="14"/>
  <c r="T16" i="14"/>
  <c r="U16" i="14"/>
  <c r="V16" i="14"/>
  <c r="X16" i="14"/>
  <c r="X46" i="15"/>
  <c r="R30" i="15"/>
  <c r="S30" i="15"/>
  <c r="T30" i="15"/>
  <c r="U30" i="15"/>
  <c r="X30" i="15"/>
  <c r="R30" i="16"/>
  <c r="S30" i="16"/>
  <c r="T30" i="16"/>
  <c r="U30" i="16"/>
  <c r="X30" i="16"/>
  <c r="V12" i="17"/>
  <c r="R30" i="17"/>
  <c r="S30" i="17"/>
  <c r="T30" i="17"/>
  <c r="U30" i="17"/>
  <c r="X30" i="17"/>
  <c r="U16" i="17"/>
  <c r="R16" i="17"/>
  <c r="S16" i="17"/>
  <c r="T16" i="17"/>
  <c r="V16" i="17"/>
  <c r="R17" i="17"/>
  <c r="S17" i="17"/>
  <c r="T17" i="17"/>
  <c r="U17" i="17"/>
  <c r="V17" i="17"/>
  <c r="R16" i="18"/>
  <c r="R17" i="18"/>
  <c r="R18" i="18"/>
  <c r="R19" i="18"/>
  <c r="R20" i="18"/>
  <c r="R21" i="18"/>
  <c r="R22" i="18"/>
  <c r="R30" i="18"/>
  <c r="S30" i="18"/>
  <c r="T30" i="18"/>
  <c r="U30" i="18"/>
  <c r="X30" i="18"/>
  <c r="R30" i="19"/>
  <c r="S30" i="19"/>
  <c r="T30" i="19"/>
  <c r="U30" i="19"/>
  <c r="X30" i="19"/>
  <c r="R30" i="21"/>
  <c r="S30" i="21"/>
  <c r="T30" i="21"/>
  <c r="U30" i="21"/>
  <c r="X30" i="21"/>
  <c r="S16" i="22"/>
  <c r="S17" i="22"/>
  <c r="S18" i="22"/>
  <c r="S19" i="22"/>
  <c r="S20" i="22"/>
  <c r="S21" i="22"/>
  <c r="R20" i="22"/>
  <c r="R21" i="22"/>
  <c r="R22" i="22"/>
  <c r="T21" i="22"/>
  <c r="T20" i="22"/>
  <c r="T19" i="22"/>
  <c r="T18" i="22"/>
  <c r="R30" i="22"/>
  <c r="S30" i="22"/>
  <c r="T30" i="22"/>
  <c r="U30" i="22"/>
  <c r="X30" i="22"/>
  <c r="R16" i="23"/>
  <c r="R15" i="23"/>
  <c r="R30" i="23"/>
  <c r="S30" i="23"/>
  <c r="T30" i="23"/>
  <c r="U30" i="23"/>
  <c r="X30" i="23"/>
  <c r="R15" i="24"/>
  <c r="R16" i="24"/>
  <c r="R30" i="24"/>
  <c r="S30" i="24"/>
  <c r="T30" i="24"/>
  <c r="U30" i="24"/>
  <c r="X30" i="24"/>
  <c r="S15" i="24"/>
  <c r="R16" i="25"/>
  <c r="R15" i="25"/>
  <c r="R30" i="25"/>
  <c r="S30" i="25"/>
  <c r="T30" i="25"/>
  <c r="U30" i="25"/>
  <c r="X30" i="25"/>
  <c r="R17" i="27"/>
  <c r="R16" i="27"/>
  <c r="R30" i="27"/>
  <c r="S30" i="27"/>
  <c r="T30" i="27"/>
  <c r="U30" i="27"/>
  <c r="X30" i="27"/>
  <c r="S20" i="27"/>
  <c r="S19" i="27"/>
  <c r="S18" i="27"/>
  <c r="S17" i="27"/>
  <c r="S16" i="27"/>
  <c r="S15" i="27"/>
  <c r="R30" i="8"/>
  <c r="S30" i="8"/>
  <c r="T30" i="8"/>
  <c r="X30" i="8"/>
  <c r="R30" i="7"/>
  <c r="S30" i="7"/>
  <c r="T30" i="7"/>
  <c r="U30" i="7"/>
  <c r="X30" i="7"/>
  <c r="R30" i="6"/>
  <c r="S30" i="6"/>
  <c r="T30" i="6"/>
  <c r="U30" i="6"/>
  <c r="X30" i="6"/>
  <c r="R30" i="5"/>
  <c r="S30" i="5"/>
  <c r="T30" i="5"/>
  <c r="U30" i="5"/>
  <c r="X30" i="5"/>
  <c r="R30" i="2"/>
  <c r="S30" i="2"/>
  <c r="T30" i="2"/>
  <c r="U30" i="2"/>
  <c r="X30" i="2"/>
  <c r="R30" i="28"/>
  <c r="S30" i="28"/>
  <c r="T30" i="28"/>
  <c r="U30" i="28"/>
  <c r="X30" i="28"/>
  <c r="T19" i="28"/>
  <c r="S19" i="28"/>
  <c r="S18" i="28"/>
  <c r="S17" i="28"/>
  <c r="R30" i="30"/>
  <c r="S30" i="30"/>
  <c r="T30" i="30"/>
  <c r="U30" i="30"/>
  <c r="X30" i="30"/>
  <c r="S17" i="30"/>
  <c r="S16" i="30"/>
  <c r="S15" i="30"/>
  <c r="X46" i="31"/>
  <c r="X30" i="31"/>
  <c r="R30" i="31"/>
  <c r="S30" i="31"/>
  <c r="T30" i="31"/>
  <c r="S15" i="31"/>
  <c r="S20" i="31"/>
  <c r="R30" i="32"/>
  <c r="S30" i="32"/>
  <c r="T30" i="32"/>
  <c r="U30" i="32"/>
  <c r="X30" i="32"/>
  <c r="S17" i="32"/>
  <c r="S16" i="32"/>
  <c r="S15" i="32"/>
  <c r="R30" i="33"/>
  <c r="S30" i="33"/>
  <c r="T30" i="33"/>
  <c r="X30" i="33"/>
  <c r="S17" i="33"/>
  <c r="S16" i="33"/>
  <c r="S15" i="33"/>
  <c r="S16" i="34"/>
  <c r="S15" i="34"/>
  <c r="X30" i="34"/>
  <c r="R30" i="34"/>
  <c r="S30" i="34"/>
  <c r="T30" i="34"/>
  <c r="R30" i="35"/>
  <c r="S30" i="35"/>
  <c r="T30" i="35"/>
  <c r="X30" i="35"/>
  <c r="S18" i="35"/>
  <c r="S17" i="35"/>
  <c r="S16" i="35"/>
  <c r="S15" i="35"/>
  <c r="X23" i="36"/>
  <c r="X46" i="36"/>
  <c r="R30" i="36"/>
  <c r="S30" i="36"/>
  <c r="T30" i="36"/>
  <c r="U30" i="36"/>
  <c r="X30" i="36"/>
  <c r="S17" i="36"/>
  <c r="S16" i="36"/>
  <c r="S15" i="36"/>
  <c r="S16" i="37"/>
  <c r="S15" i="37"/>
  <c r="R16" i="37"/>
  <c r="T16" i="37"/>
  <c r="U16" i="37"/>
  <c r="V16" i="37"/>
  <c r="X16" i="37"/>
  <c r="R17" i="37"/>
  <c r="S17" i="37"/>
  <c r="T17" i="37"/>
  <c r="U17" i="37"/>
  <c r="V17" i="37"/>
  <c r="X17" i="37"/>
  <c r="R18" i="37"/>
  <c r="S18" i="37"/>
  <c r="T18" i="37"/>
  <c r="U18" i="37"/>
  <c r="V18" i="37"/>
  <c r="X18" i="37"/>
  <c r="R19" i="37"/>
  <c r="S19" i="37"/>
  <c r="T19" i="37"/>
  <c r="U19" i="37"/>
  <c r="V19" i="37"/>
  <c r="X19" i="37"/>
  <c r="R20" i="37"/>
  <c r="S20" i="37"/>
  <c r="T20" i="37"/>
  <c r="U20" i="37"/>
  <c r="V20" i="37"/>
  <c r="X20" i="37"/>
  <c r="R21" i="37"/>
  <c r="S21" i="37"/>
  <c r="T21" i="37"/>
  <c r="U21" i="37"/>
  <c r="V21" i="37"/>
  <c r="X21" i="37"/>
  <c r="R22" i="37"/>
  <c r="S22" i="37"/>
  <c r="T22" i="37"/>
  <c r="U22" i="37"/>
  <c r="V22" i="37"/>
  <c r="X22" i="37"/>
  <c r="R25" i="37"/>
  <c r="S25" i="37"/>
  <c r="T25" i="37"/>
  <c r="X25" i="37"/>
  <c r="R26" i="37"/>
  <c r="S26" i="37"/>
  <c r="X26" i="37"/>
  <c r="R27" i="37"/>
  <c r="S27" i="37"/>
  <c r="T27" i="37"/>
  <c r="U27" i="37"/>
  <c r="X27" i="37"/>
  <c r="R28" i="37"/>
  <c r="S28" i="37"/>
  <c r="T28" i="37"/>
  <c r="X28" i="37"/>
  <c r="R29" i="37"/>
  <c r="S29" i="37"/>
  <c r="T29" i="37"/>
  <c r="U29" i="37"/>
  <c r="X29" i="37"/>
  <c r="R15" i="37"/>
  <c r="T15" i="37"/>
  <c r="U15" i="37"/>
  <c r="V15" i="37"/>
  <c r="X15" i="37"/>
  <c r="X23" i="37" s="1"/>
  <c r="R30" i="38"/>
  <c r="S30" i="38"/>
  <c r="T30" i="38"/>
  <c r="U30" i="38"/>
  <c r="X30" i="38"/>
  <c r="X46" i="38" s="1"/>
  <c r="S16" i="38"/>
  <c r="S15" i="38"/>
  <c r="X46" i="39"/>
  <c r="R30" i="39"/>
  <c r="S30" i="39"/>
  <c r="T30" i="39"/>
  <c r="U30" i="39"/>
  <c r="X30" i="39"/>
  <c r="S16" i="39"/>
  <c r="R15" i="39"/>
  <c r="S15" i="39"/>
  <c r="X46" i="40"/>
  <c r="R30" i="40"/>
  <c r="S30" i="40"/>
  <c r="T30" i="40"/>
  <c r="U30" i="40"/>
  <c r="X30" i="40"/>
  <c r="S17" i="40"/>
  <c r="S15" i="40"/>
  <c r="S17" i="42"/>
  <c r="S16" i="41"/>
  <c r="X23" i="16"/>
  <c r="U16" i="16"/>
  <c r="R30" i="41"/>
  <c r="S30" i="41"/>
  <c r="T30" i="41"/>
  <c r="U30" i="41"/>
  <c r="X30" i="41"/>
  <c r="S15" i="41"/>
  <c r="S16" i="43"/>
  <c r="S15" i="42"/>
  <c r="R30" i="42"/>
  <c r="S30" i="42"/>
  <c r="T30" i="42"/>
  <c r="U30" i="42"/>
  <c r="X30" i="42"/>
  <c r="R30" i="43"/>
  <c r="S30" i="43"/>
  <c r="T30" i="43"/>
  <c r="U30" i="43"/>
  <c r="X30" i="43"/>
  <c r="U29" i="43"/>
  <c r="T29" i="43"/>
  <c r="S29" i="43"/>
  <c r="R29" i="43"/>
  <c r="X29" i="43" s="1"/>
  <c r="T28" i="43"/>
  <c r="S28" i="43"/>
  <c r="R28" i="43"/>
  <c r="X28" i="43" s="1"/>
  <c r="U27" i="43"/>
  <c r="T27" i="43"/>
  <c r="S27" i="43"/>
  <c r="R27" i="43"/>
  <c r="X27" i="43" s="1"/>
  <c r="S26" i="43"/>
  <c r="R26" i="43"/>
  <c r="X26" i="43" s="1"/>
  <c r="T25" i="43"/>
  <c r="S25" i="43"/>
  <c r="R25" i="43"/>
  <c r="X25" i="43" s="1"/>
  <c r="V22" i="43"/>
  <c r="U22" i="43"/>
  <c r="T22" i="43"/>
  <c r="S22" i="43"/>
  <c r="R22" i="43"/>
  <c r="X22" i="43" s="1"/>
  <c r="V21" i="43"/>
  <c r="U21" i="43"/>
  <c r="T21" i="43"/>
  <c r="S21" i="43"/>
  <c r="R21" i="43"/>
  <c r="X21" i="43" s="1"/>
  <c r="V20" i="43"/>
  <c r="U20" i="43"/>
  <c r="T20" i="43"/>
  <c r="S20" i="43"/>
  <c r="R20" i="43"/>
  <c r="X20" i="43" s="1"/>
  <c r="V19" i="43"/>
  <c r="U19" i="43"/>
  <c r="T19" i="43"/>
  <c r="S19" i="43"/>
  <c r="R19" i="43"/>
  <c r="X19" i="43" s="1"/>
  <c r="V18" i="43"/>
  <c r="U18" i="43"/>
  <c r="T18" i="43"/>
  <c r="S18" i="43"/>
  <c r="R18" i="43"/>
  <c r="X18" i="43" s="1"/>
  <c r="V17" i="43"/>
  <c r="U17" i="43"/>
  <c r="T17" i="43"/>
  <c r="R17" i="43"/>
  <c r="X17" i="43" s="1"/>
  <c r="V16" i="43"/>
  <c r="U16" i="43"/>
  <c r="T16" i="43"/>
  <c r="R16" i="43"/>
  <c r="X16" i="43" s="1"/>
  <c r="X23" i="43" s="1"/>
  <c r="T13" i="43"/>
  <c r="S13" i="43"/>
  <c r="R13" i="43"/>
  <c r="X13" i="43" s="1"/>
  <c r="V12" i="43"/>
  <c r="U12" i="43"/>
  <c r="T12" i="43"/>
  <c r="S12" i="43"/>
  <c r="R12" i="43"/>
  <c r="X12" i="43" s="1"/>
  <c r="U29" i="42"/>
  <c r="T29" i="42"/>
  <c r="S29" i="42"/>
  <c r="R29" i="42"/>
  <c r="X29" i="42" s="1"/>
  <c r="T28" i="42"/>
  <c r="S28" i="42"/>
  <c r="R28" i="42"/>
  <c r="X28" i="42" s="1"/>
  <c r="U27" i="42"/>
  <c r="T27" i="42"/>
  <c r="S27" i="42"/>
  <c r="R27" i="42"/>
  <c r="X27" i="42" s="1"/>
  <c r="S26" i="42"/>
  <c r="R26" i="42"/>
  <c r="X26" i="42" s="1"/>
  <c r="T25" i="42"/>
  <c r="S25" i="42"/>
  <c r="R25" i="42"/>
  <c r="X25" i="42" s="1"/>
  <c r="V22" i="42"/>
  <c r="U22" i="42"/>
  <c r="T22" i="42"/>
  <c r="S22" i="42"/>
  <c r="R22" i="42"/>
  <c r="X22" i="42" s="1"/>
  <c r="V21" i="42"/>
  <c r="U21" i="42"/>
  <c r="T21" i="42"/>
  <c r="S21" i="42"/>
  <c r="R21" i="42"/>
  <c r="X21" i="42" s="1"/>
  <c r="V20" i="42"/>
  <c r="U20" i="42"/>
  <c r="T20" i="42"/>
  <c r="S20" i="42"/>
  <c r="R20" i="42"/>
  <c r="X20" i="42" s="1"/>
  <c r="V19" i="42"/>
  <c r="U19" i="42"/>
  <c r="T19" i="42"/>
  <c r="S19" i="42"/>
  <c r="R19" i="42"/>
  <c r="X19" i="42" s="1"/>
  <c r="V18" i="42"/>
  <c r="U18" i="42"/>
  <c r="T18" i="42"/>
  <c r="S18" i="42"/>
  <c r="R18" i="42"/>
  <c r="X18" i="42" s="1"/>
  <c r="V17" i="42"/>
  <c r="U17" i="42"/>
  <c r="T17" i="42"/>
  <c r="R17" i="42"/>
  <c r="X17" i="42" s="1"/>
  <c r="V16" i="42"/>
  <c r="U16" i="42"/>
  <c r="T16" i="42"/>
  <c r="S16" i="42"/>
  <c r="R16" i="42"/>
  <c r="X16" i="42" s="1"/>
  <c r="V15" i="42"/>
  <c r="U15" i="42"/>
  <c r="T15" i="42"/>
  <c r="R15" i="42"/>
  <c r="X15" i="42" s="1"/>
  <c r="X23" i="42" s="1"/>
  <c r="T13" i="42"/>
  <c r="S13" i="42"/>
  <c r="R13" i="42"/>
  <c r="X13" i="42" s="1"/>
  <c r="V12" i="42"/>
  <c r="U12" i="42"/>
  <c r="T12" i="42"/>
  <c r="S12" i="42"/>
  <c r="R12" i="42"/>
  <c r="X12" i="42" s="1"/>
  <c r="U29" i="41"/>
  <c r="T29" i="41"/>
  <c r="S29" i="41"/>
  <c r="R29" i="41"/>
  <c r="X29" i="41" s="1"/>
  <c r="T28" i="41"/>
  <c r="S28" i="41"/>
  <c r="R28" i="41"/>
  <c r="X28" i="41" s="1"/>
  <c r="U27" i="41"/>
  <c r="T27" i="41"/>
  <c r="S27" i="41"/>
  <c r="R27" i="41"/>
  <c r="X27" i="41" s="1"/>
  <c r="S26" i="41"/>
  <c r="R26" i="41"/>
  <c r="X26" i="41" s="1"/>
  <c r="T25" i="41"/>
  <c r="S25" i="41"/>
  <c r="R25" i="41"/>
  <c r="X25" i="41" s="1"/>
  <c r="V22" i="41"/>
  <c r="U22" i="41"/>
  <c r="T22" i="41"/>
  <c r="S22" i="41"/>
  <c r="R22" i="41"/>
  <c r="X22" i="41" s="1"/>
  <c r="V21" i="41"/>
  <c r="U21" i="41"/>
  <c r="T21" i="41"/>
  <c r="S21" i="41"/>
  <c r="R21" i="41"/>
  <c r="X21" i="41" s="1"/>
  <c r="V20" i="41"/>
  <c r="U20" i="41"/>
  <c r="T20" i="41"/>
  <c r="S20" i="41"/>
  <c r="R20" i="41"/>
  <c r="X20" i="41" s="1"/>
  <c r="V19" i="41"/>
  <c r="U19" i="41"/>
  <c r="T19" i="41"/>
  <c r="S19" i="41"/>
  <c r="R19" i="41"/>
  <c r="X19" i="41" s="1"/>
  <c r="V18" i="41"/>
  <c r="U18" i="41"/>
  <c r="T18" i="41"/>
  <c r="S18" i="41"/>
  <c r="R18" i="41"/>
  <c r="X18" i="41" s="1"/>
  <c r="V17" i="41"/>
  <c r="U17" i="41"/>
  <c r="T17" i="41"/>
  <c r="S17" i="41"/>
  <c r="R17" i="41"/>
  <c r="X17" i="41" s="1"/>
  <c r="V16" i="41"/>
  <c r="U16" i="41"/>
  <c r="T16" i="41"/>
  <c r="R16" i="41"/>
  <c r="X16" i="41" s="1"/>
  <c r="X23" i="41" s="1"/>
  <c r="X46" i="41" s="1"/>
  <c r="V15" i="41"/>
  <c r="U15" i="41"/>
  <c r="T15" i="41"/>
  <c r="R15" i="41"/>
  <c r="X15" i="41" s="1"/>
  <c r="T13" i="41"/>
  <c r="S13" i="41"/>
  <c r="R13" i="41"/>
  <c r="X13" i="41" s="1"/>
  <c r="V12" i="41"/>
  <c r="U12" i="41"/>
  <c r="T12" i="41"/>
  <c r="S12" i="41"/>
  <c r="R12" i="41"/>
  <c r="X12" i="41" s="1"/>
  <c r="U29" i="40"/>
  <c r="T29" i="40"/>
  <c r="S29" i="40"/>
  <c r="R29" i="40"/>
  <c r="X29" i="40" s="1"/>
  <c r="T28" i="40"/>
  <c r="S28" i="40"/>
  <c r="R28" i="40"/>
  <c r="X28" i="40" s="1"/>
  <c r="U27" i="40"/>
  <c r="T27" i="40"/>
  <c r="S27" i="40"/>
  <c r="R27" i="40"/>
  <c r="X27" i="40" s="1"/>
  <c r="S26" i="40"/>
  <c r="R26" i="40"/>
  <c r="X26" i="40" s="1"/>
  <c r="T25" i="40"/>
  <c r="S25" i="40"/>
  <c r="R25" i="40"/>
  <c r="X25" i="40" s="1"/>
  <c r="V22" i="40"/>
  <c r="U22" i="40"/>
  <c r="T22" i="40"/>
  <c r="S22" i="40"/>
  <c r="R22" i="40"/>
  <c r="X22" i="40" s="1"/>
  <c r="V21" i="40"/>
  <c r="U21" i="40"/>
  <c r="T21" i="40"/>
  <c r="S21" i="40"/>
  <c r="R21" i="40"/>
  <c r="X21" i="40" s="1"/>
  <c r="V20" i="40"/>
  <c r="U20" i="40"/>
  <c r="T20" i="40"/>
  <c r="S20" i="40"/>
  <c r="R20" i="40"/>
  <c r="X20" i="40" s="1"/>
  <c r="V19" i="40"/>
  <c r="U19" i="40"/>
  <c r="T19" i="40"/>
  <c r="S19" i="40"/>
  <c r="R19" i="40"/>
  <c r="X19" i="40" s="1"/>
  <c r="V18" i="40"/>
  <c r="U18" i="40"/>
  <c r="T18" i="40"/>
  <c r="S18" i="40"/>
  <c r="R18" i="40"/>
  <c r="X18" i="40" s="1"/>
  <c r="V17" i="40"/>
  <c r="U17" i="40"/>
  <c r="T17" i="40"/>
  <c r="R17" i="40"/>
  <c r="X17" i="40" s="1"/>
  <c r="V16" i="40"/>
  <c r="U16" i="40"/>
  <c r="T16" i="40"/>
  <c r="S16" i="40"/>
  <c r="R16" i="40"/>
  <c r="X16" i="40" s="1"/>
  <c r="V15" i="40"/>
  <c r="U15" i="40"/>
  <c r="T15" i="40"/>
  <c r="R15" i="40"/>
  <c r="X15" i="40" s="1"/>
  <c r="X23" i="40" s="1"/>
  <c r="T13" i="40"/>
  <c r="S13" i="40"/>
  <c r="R13" i="40"/>
  <c r="X13" i="40" s="1"/>
  <c r="V12" i="40"/>
  <c r="U12" i="40"/>
  <c r="T12" i="40"/>
  <c r="S12" i="40"/>
  <c r="R12" i="40"/>
  <c r="X12" i="40" s="1"/>
  <c r="U29" i="39"/>
  <c r="T29" i="39"/>
  <c r="S29" i="39"/>
  <c r="R29" i="39"/>
  <c r="X29" i="39" s="1"/>
  <c r="T28" i="39"/>
  <c r="S28" i="39"/>
  <c r="R28" i="39"/>
  <c r="X28" i="39" s="1"/>
  <c r="U27" i="39"/>
  <c r="T27" i="39"/>
  <c r="S27" i="39"/>
  <c r="R27" i="39"/>
  <c r="X27" i="39" s="1"/>
  <c r="S26" i="39"/>
  <c r="R26" i="39"/>
  <c r="X26" i="39" s="1"/>
  <c r="T25" i="39"/>
  <c r="S25" i="39"/>
  <c r="R25" i="39"/>
  <c r="X25" i="39" s="1"/>
  <c r="V22" i="39"/>
  <c r="U22" i="39"/>
  <c r="T22" i="39"/>
  <c r="S22" i="39"/>
  <c r="R22" i="39"/>
  <c r="X22" i="39" s="1"/>
  <c r="V21" i="39"/>
  <c r="U21" i="39"/>
  <c r="T21" i="39"/>
  <c r="S21" i="39"/>
  <c r="R21" i="39"/>
  <c r="X21" i="39" s="1"/>
  <c r="V20" i="39"/>
  <c r="U20" i="39"/>
  <c r="T20" i="39"/>
  <c r="S20" i="39"/>
  <c r="R20" i="39"/>
  <c r="X20" i="39" s="1"/>
  <c r="V19" i="39"/>
  <c r="U19" i="39"/>
  <c r="T19" i="39"/>
  <c r="S19" i="39"/>
  <c r="R19" i="39"/>
  <c r="X19" i="39" s="1"/>
  <c r="V18" i="39"/>
  <c r="U18" i="39"/>
  <c r="T18" i="39"/>
  <c r="S18" i="39"/>
  <c r="R18" i="39"/>
  <c r="X18" i="39" s="1"/>
  <c r="V17" i="39"/>
  <c r="U17" i="39"/>
  <c r="T17" i="39"/>
  <c r="S17" i="39"/>
  <c r="R17" i="39"/>
  <c r="X17" i="39" s="1"/>
  <c r="V16" i="39"/>
  <c r="U16" i="39"/>
  <c r="T16" i="39"/>
  <c r="R16" i="39"/>
  <c r="X16" i="39" s="1"/>
  <c r="V15" i="39"/>
  <c r="U15" i="39"/>
  <c r="T15" i="39"/>
  <c r="X15" i="39"/>
  <c r="X23" i="39" s="1"/>
  <c r="T13" i="39"/>
  <c r="S13" i="39"/>
  <c r="R13" i="39"/>
  <c r="X13" i="39" s="1"/>
  <c r="V12" i="39"/>
  <c r="U12" i="39"/>
  <c r="T12" i="39"/>
  <c r="S12" i="39"/>
  <c r="R12" i="39"/>
  <c r="X12" i="39" s="1"/>
  <c r="U29" i="38"/>
  <c r="T29" i="38"/>
  <c r="S29" i="38"/>
  <c r="R29" i="38"/>
  <c r="X29" i="38" s="1"/>
  <c r="T28" i="38"/>
  <c r="S28" i="38"/>
  <c r="R28" i="38"/>
  <c r="X28" i="38" s="1"/>
  <c r="U27" i="38"/>
  <c r="T27" i="38"/>
  <c r="S27" i="38"/>
  <c r="R27" i="38"/>
  <c r="X27" i="38" s="1"/>
  <c r="S26" i="38"/>
  <c r="R26" i="38"/>
  <c r="X26" i="38" s="1"/>
  <c r="T25" i="38"/>
  <c r="S25" i="38"/>
  <c r="R25" i="38"/>
  <c r="X25" i="38" s="1"/>
  <c r="V22" i="38"/>
  <c r="U22" i="38"/>
  <c r="T22" i="38"/>
  <c r="S22" i="38"/>
  <c r="R22" i="38"/>
  <c r="X22" i="38" s="1"/>
  <c r="V21" i="38"/>
  <c r="U21" i="38"/>
  <c r="T21" i="38"/>
  <c r="S21" i="38"/>
  <c r="R21" i="38"/>
  <c r="X21" i="38" s="1"/>
  <c r="V20" i="38"/>
  <c r="U20" i="38"/>
  <c r="T20" i="38"/>
  <c r="S20" i="38"/>
  <c r="R20" i="38"/>
  <c r="X20" i="38" s="1"/>
  <c r="V19" i="38"/>
  <c r="U19" i="38"/>
  <c r="T19" i="38"/>
  <c r="S19" i="38"/>
  <c r="R19" i="38"/>
  <c r="X19" i="38" s="1"/>
  <c r="V18" i="38"/>
  <c r="U18" i="38"/>
  <c r="T18" i="38"/>
  <c r="S18" i="38"/>
  <c r="R18" i="38"/>
  <c r="X18" i="38" s="1"/>
  <c r="V17" i="38"/>
  <c r="U17" i="38"/>
  <c r="T17" i="38"/>
  <c r="S17" i="38"/>
  <c r="R17" i="38"/>
  <c r="X17" i="38" s="1"/>
  <c r="V16" i="38"/>
  <c r="U16" i="38"/>
  <c r="T16" i="38"/>
  <c r="R16" i="38"/>
  <c r="X16" i="38" s="1"/>
  <c r="V15" i="38"/>
  <c r="U15" i="38"/>
  <c r="T15" i="38"/>
  <c r="R15" i="38"/>
  <c r="T13" i="38"/>
  <c r="S13" i="38"/>
  <c r="R13" i="38"/>
  <c r="X13" i="38" s="1"/>
  <c r="V12" i="38"/>
  <c r="U12" i="38"/>
  <c r="T12" i="38"/>
  <c r="S12" i="38"/>
  <c r="R12" i="38"/>
  <c r="X12" i="38" s="1"/>
  <c r="T13" i="37"/>
  <c r="S13" i="37"/>
  <c r="R13" i="37"/>
  <c r="X13" i="37" s="1"/>
  <c r="V12" i="37"/>
  <c r="U12" i="37"/>
  <c r="T12" i="37"/>
  <c r="S12" i="37"/>
  <c r="R12" i="37"/>
  <c r="X12" i="37" s="1"/>
  <c r="U29" i="36"/>
  <c r="T29" i="36"/>
  <c r="S29" i="36"/>
  <c r="R29" i="36"/>
  <c r="X29" i="36" s="1"/>
  <c r="T28" i="36"/>
  <c r="S28" i="36"/>
  <c r="R28" i="36"/>
  <c r="X28" i="36" s="1"/>
  <c r="U27" i="36"/>
  <c r="T27" i="36"/>
  <c r="S27" i="36"/>
  <c r="R27" i="36"/>
  <c r="X27" i="36" s="1"/>
  <c r="S26" i="36"/>
  <c r="R26" i="36"/>
  <c r="X26" i="36" s="1"/>
  <c r="T25" i="36"/>
  <c r="S25" i="36"/>
  <c r="R25" i="36"/>
  <c r="X25" i="36" s="1"/>
  <c r="V22" i="36"/>
  <c r="U22" i="36"/>
  <c r="T22" i="36"/>
  <c r="S22" i="36"/>
  <c r="R22" i="36"/>
  <c r="X22" i="36" s="1"/>
  <c r="V21" i="36"/>
  <c r="U21" i="36"/>
  <c r="T21" i="36"/>
  <c r="S21" i="36"/>
  <c r="R21" i="36"/>
  <c r="X21" i="36" s="1"/>
  <c r="V20" i="36"/>
  <c r="U20" i="36"/>
  <c r="T20" i="36"/>
  <c r="S20" i="36"/>
  <c r="R20" i="36"/>
  <c r="X20" i="36" s="1"/>
  <c r="V19" i="36"/>
  <c r="U19" i="36"/>
  <c r="T19" i="36"/>
  <c r="S19" i="36"/>
  <c r="R19" i="36"/>
  <c r="X19" i="36" s="1"/>
  <c r="V18" i="36"/>
  <c r="U18" i="36"/>
  <c r="T18" i="36"/>
  <c r="S18" i="36"/>
  <c r="R18" i="36"/>
  <c r="X18" i="36" s="1"/>
  <c r="V17" i="36"/>
  <c r="U17" i="36"/>
  <c r="T17" i="36"/>
  <c r="R17" i="36"/>
  <c r="X17" i="36" s="1"/>
  <c r="V16" i="36"/>
  <c r="U16" i="36"/>
  <c r="T16" i="36"/>
  <c r="R16" i="36"/>
  <c r="X16" i="36" s="1"/>
  <c r="V15" i="36"/>
  <c r="U15" i="36"/>
  <c r="T15" i="36"/>
  <c r="R15" i="36"/>
  <c r="X15" i="36" s="1"/>
  <c r="T13" i="36"/>
  <c r="S13" i="36"/>
  <c r="R13" i="36"/>
  <c r="X13" i="36" s="1"/>
  <c r="V12" i="36"/>
  <c r="U12" i="36"/>
  <c r="T12" i="36"/>
  <c r="S12" i="36"/>
  <c r="R12" i="36"/>
  <c r="X12" i="36" s="1"/>
  <c r="T29" i="35"/>
  <c r="S29" i="35"/>
  <c r="R29" i="35"/>
  <c r="X29" i="35" s="1"/>
  <c r="T28" i="35"/>
  <c r="S28" i="35"/>
  <c r="R28" i="35"/>
  <c r="X28" i="35" s="1"/>
  <c r="U27" i="35"/>
  <c r="T27" i="35"/>
  <c r="S27" i="35"/>
  <c r="R27" i="35"/>
  <c r="X27" i="35" s="1"/>
  <c r="S26" i="35"/>
  <c r="R26" i="35"/>
  <c r="X26" i="35" s="1"/>
  <c r="T25" i="35"/>
  <c r="S25" i="35"/>
  <c r="R25" i="35"/>
  <c r="X25" i="35" s="1"/>
  <c r="V22" i="35"/>
  <c r="U22" i="35"/>
  <c r="T22" i="35"/>
  <c r="S22" i="35"/>
  <c r="R22" i="35"/>
  <c r="X22" i="35" s="1"/>
  <c r="V21" i="35"/>
  <c r="U21" i="35"/>
  <c r="T21" i="35"/>
  <c r="S21" i="35"/>
  <c r="R21" i="35"/>
  <c r="X21" i="35" s="1"/>
  <c r="V20" i="35"/>
  <c r="U20" i="35"/>
  <c r="T20" i="35"/>
  <c r="S20" i="35"/>
  <c r="R20" i="35"/>
  <c r="X20" i="35" s="1"/>
  <c r="V19" i="35"/>
  <c r="U19" i="35"/>
  <c r="T19" i="35"/>
  <c r="S19" i="35"/>
  <c r="R19" i="35"/>
  <c r="X19" i="35" s="1"/>
  <c r="V18" i="35"/>
  <c r="U18" i="35"/>
  <c r="T18" i="35"/>
  <c r="R18" i="35"/>
  <c r="X18" i="35" s="1"/>
  <c r="V17" i="35"/>
  <c r="U17" i="35"/>
  <c r="T17" i="35"/>
  <c r="R17" i="35"/>
  <c r="X17" i="35" s="1"/>
  <c r="V16" i="35"/>
  <c r="U16" i="35"/>
  <c r="T16" i="35"/>
  <c r="R16" i="35"/>
  <c r="X16" i="35" s="1"/>
  <c r="V15" i="35"/>
  <c r="U15" i="35"/>
  <c r="T15" i="35"/>
  <c r="R15" i="35"/>
  <c r="X15" i="35" s="1"/>
  <c r="X23" i="35" s="1"/>
  <c r="T13" i="35"/>
  <c r="S13" i="35"/>
  <c r="R13" i="35"/>
  <c r="X13" i="35" s="1"/>
  <c r="V12" i="35"/>
  <c r="U12" i="35"/>
  <c r="T12" i="35"/>
  <c r="S12" i="35"/>
  <c r="R12" i="35"/>
  <c r="X12" i="35" s="1"/>
  <c r="U29" i="34"/>
  <c r="T29" i="34"/>
  <c r="S29" i="34"/>
  <c r="R29" i="34"/>
  <c r="X29" i="34" s="1"/>
  <c r="T28" i="34"/>
  <c r="S28" i="34"/>
  <c r="R28" i="34"/>
  <c r="X28" i="34" s="1"/>
  <c r="U27" i="34"/>
  <c r="T27" i="34"/>
  <c r="S27" i="34"/>
  <c r="R27" i="34"/>
  <c r="X27" i="34" s="1"/>
  <c r="S26" i="34"/>
  <c r="R26" i="34"/>
  <c r="X26" i="34" s="1"/>
  <c r="T25" i="34"/>
  <c r="S25" i="34"/>
  <c r="R25" i="34"/>
  <c r="X25" i="34" s="1"/>
  <c r="V22" i="34"/>
  <c r="U22" i="34"/>
  <c r="T22" i="34"/>
  <c r="S22" i="34"/>
  <c r="R22" i="34"/>
  <c r="X22" i="34" s="1"/>
  <c r="V21" i="34"/>
  <c r="U21" i="34"/>
  <c r="T21" i="34"/>
  <c r="S21" i="34"/>
  <c r="R21" i="34"/>
  <c r="X21" i="34" s="1"/>
  <c r="V20" i="34"/>
  <c r="U20" i="34"/>
  <c r="T20" i="34"/>
  <c r="S20" i="34"/>
  <c r="R20" i="34"/>
  <c r="X20" i="34" s="1"/>
  <c r="V19" i="34"/>
  <c r="U19" i="34"/>
  <c r="T19" i="34"/>
  <c r="S19" i="34"/>
  <c r="R19" i="34"/>
  <c r="X19" i="34" s="1"/>
  <c r="V18" i="34"/>
  <c r="U18" i="34"/>
  <c r="T18" i="34"/>
  <c r="S18" i="34"/>
  <c r="R18" i="34"/>
  <c r="X18" i="34" s="1"/>
  <c r="V17" i="34"/>
  <c r="U17" i="34"/>
  <c r="T17" i="34"/>
  <c r="S17" i="34"/>
  <c r="R17" i="34"/>
  <c r="X17" i="34" s="1"/>
  <c r="V16" i="34"/>
  <c r="U16" i="34"/>
  <c r="T16" i="34"/>
  <c r="R16" i="34"/>
  <c r="X16" i="34" s="1"/>
  <c r="V15" i="34"/>
  <c r="U15" i="34"/>
  <c r="T15" i="34"/>
  <c r="R15" i="34"/>
  <c r="X15" i="34" s="1"/>
  <c r="X23" i="34" s="1"/>
  <c r="T13" i="34"/>
  <c r="S13" i="34"/>
  <c r="R13" i="34"/>
  <c r="X13" i="34" s="1"/>
  <c r="V12" i="34"/>
  <c r="U12" i="34"/>
  <c r="T12" i="34"/>
  <c r="S12" i="34"/>
  <c r="R12" i="34"/>
  <c r="X12" i="34" s="1"/>
  <c r="U29" i="33"/>
  <c r="T29" i="33"/>
  <c r="S29" i="33"/>
  <c r="R29" i="33"/>
  <c r="X29" i="33" s="1"/>
  <c r="T28" i="33"/>
  <c r="S28" i="33"/>
  <c r="R28" i="33"/>
  <c r="X28" i="33" s="1"/>
  <c r="U27" i="33"/>
  <c r="T27" i="33"/>
  <c r="S27" i="33"/>
  <c r="R27" i="33"/>
  <c r="X27" i="33" s="1"/>
  <c r="S26" i="33"/>
  <c r="R26" i="33"/>
  <c r="X26" i="33" s="1"/>
  <c r="T25" i="33"/>
  <c r="S25" i="33"/>
  <c r="R25" i="33"/>
  <c r="X25" i="33" s="1"/>
  <c r="V22" i="33"/>
  <c r="U22" i="33"/>
  <c r="T22" i="33"/>
  <c r="S22" i="33"/>
  <c r="R22" i="33"/>
  <c r="X22" i="33" s="1"/>
  <c r="V21" i="33"/>
  <c r="U21" i="33"/>
  <c r="T21" i="33"/>
  <c r="S21" i="33"/>
  <c r="R21" i="33"/>
  <c r="X21" i="33" s="1"/>
  <c r="V20" i="33"/>
  <c r="U20" i="33"/>
  <c r="T20" i="33"/>
  <c r="S20" i="33"/>
  <c r="R20" i="33"/>
  <c r="X20" i="33" s="1"/>
  <c r="V19" i="33"/>
  <c r="U19" i="33"/>
  <c r="T19" i="33"/>
  <c r="S19" i="33"/>
  <c r="R19" i="33"/>
  <c r="X19" i="33" s="1"/>
  <c r="V18" i="33"/>
  <c r="U18" i="33"/>
  <c r="T18" i="33"/>
  <c r="S18" i="33"/>
  <c r="R18" i="33"/>
  <c r="X18" i="33" s="1"/>
  <c r="V17" i="33"/>
  <c r="U17" i="33"/>
  <c r="T17" i="33"/>
  <c r="R17" i="33"/>
  <c r="X17" i="33" s="1"/>
  <c r="V16" i="33"/>
  <c r="U16" i="33"/>
  <c r="T16" i="33"/>
  <c r="R16" i="33"/>
  <c r="X16" i="33" s="1"/>
  <c r="V15" i="33"/>
  <c r="U15" i="33"/>
  <c r="T15" i="33"/>
  <c r="R15" i="33"/>
  <c r="X15" i="33" s="1"/>
  <c r="X23" i="33" s="1"/>
  <c r="T13" i="33"/>
  <c r="S13" i="33"/>
  <c r="R13" i="33"/>
  <c r="X13" i="33" s="1"/>
  <c r="V12" i="33"/>
  <c r="U12" i="33"/>
  <c r="T12" i="33"/>
  <c r="S12" i="33"/>
  <c r="R12" i="33"/>
  <c r="X12" i="33" s="1"/>
  <c r="U29" i="32"/>
  <c r="T29" i="32"/>
  <c r="S29" i="32"/>
  <c r="R29" i="32"/>
  <c r="X29" i="32" s="1"/>
  <c r="T28" i="32"/>
  <c r="S28" i="32"/>
  <c r="R28" i="32"/>
  <c r="X28" i="32" s="1"/>
  <c r="U27" i="32"/>
  <c r="T27" i="32"/>
  <c r="S27" i="32"/>
  <c r="R27" i="32"/>
  <c r="X27" i="32" s="1"/>
  <c r="S26" i="32"/>
  <c r="R26" i="32"/>
  <c r="X26" i="32" s="1"/>
  <c r="T25" i="32"/>
  <c r="S25" i="32"/>
  <c r="R25" i="32"/>
  <c r="X25" i="32" s="1"/>
  <c r="V22" i="32"/>
  <c r="U22" i="32"/>
  <c r="T22" i="32"/>
  <c r="S22" i="32"/>
  <c r="R22" i="32"/>
  <c r="X22" i="32" s="1"/>
  <c r="V21" i="32"/>
  <c r="U21" i="32"/>
  <c r="T21" i="32"/>
  <c r="S21" i="32"/>
  <c r="R21" i="32"/>
  <c r="X21" i="32" s="1"/>
  <c r="V20" i="32"/>
  <c r="U20" i="32"/>
  <c r="T20" i="32"/>
  <c r="S20" i="32"/>
  <c r="R20" i="32"/>
  <c r="X20" i="32" s="1"/>
  <c r="V19" i="32"/>
  <c r="U19" i="32"/>
  <c r="T19" i="32"/>
  <c r="S19" i="32"/>
  <c r="R19" i="32"/>
  <c r="X19" i="32" s="1"/>
  <c r="V18" i="32"/>
  <c r="U18" i="32"/>
  <c r="T18" i="32"/>
  <c r="S18" i="32"/>
  <c r="R18" i="32"/>
  <c r="X18" i="32" s="1"/>
  <c r="V17" i="32"/>
  <c r="U17" i="32"/>
  <c r="T17" i="32"/>
  <c r="R17" i="32"/>
  <c r="X17" i="32" s="1"/>
  <c r="V16" i="32"/>
  <c r="U16" i="32"/>
  <c r="T16" i="32"/>
  <c r="R16" i="32"/>
  <c r="X16" i="32" s="1"/>
  <c r="V15" i="32"/>
  <c r="U15" i="32"/>
  <c r="T15" i="32"/>
  <c r="R15" i="32"/>
  <c r="X15" i="32" s="1"/>
  <c r="X23" i="32" s="1"/>
  <c r="T13" i="32"/>
  <c r="S13" i="32"/>
  <c r="R13" i="32"/>
  <c r="X13" i="32" s="1"/>
  <c r="V12" i="32"/>
  <c r="U12" i="32"/>
  <c r="T12" i="32"/>
  <c r="S12" i="32"/>
  <c r="R12" i="32"/>
  <c r="X12" i="32" s="1"/>
  <c r="U29" i="31"/>
  <c r="T29" i="31"/>
  <c r="S29" i="31"/>
  <c r="R29" i="31"/>
  <c r="X29" i="31" s="1"/>
  <c r="T28" i="31"/>
  <c r="S28" i="31"/>
  <c r="R28" i="31"/>
  <c r="X28" i="31" s="1"/>
  <c r="U27" i="31"/>
  <c r="T27" i="31"/>
  <c r="S27" i="31"/>
  <c r="R27" i="31"/>
  <c r="X27" i="31" s="1"/>
  <c r="S26" i="31"/>
  <c r="R26" i="31"/>
  <c r="X26" i="31" s="1"/>
  <c r="T25" i="31"/>
  <c r="S25" i="31"/>
  <c r="R25" i="31"/>
  <c r="X25" i="31" s="1"/>
  <c r="V22" i="31"/>
  <c r="U22" i="31"/>
  <c r="T22" i="31"/>
  <c r="S22" i="31"/>
  <c r="R22" i="31"/>
  <c r="X22" i="31" s="1"/>
  <c r="V21" i="31"/>
  <c r="U21" i="31"/>
  <c r="T21" i="31"/>
  <c r="S21" i="31"/>
  <c r="R21" i="31"/>
  <c r="X21" i="31" s="1"/>
  <c r="V20" i="31"/>
  <c r="U20" i="31"/>
  <c r="T20" i="31"/>
  <c r="R20" i="31"/>
  <c r="X20" i="31" s="1"/>
  <c r="V19" i="31"/>
  <c r="U19" i="31"/>
  <c r="T19" i="31"/>
  <c r="S19" i="31"/>
  <c r="R19" i="31"/>
  <c r="X19" i="31" s="1"/>
  <c r="V18" i="31"/>
  <c r="U18" i="31"/>
  <c r="T18" i="31"/>
  <c r="S18" i="31"/>
  <c r="R18" i="31"/>
  <c r="X18" i="31" s="1"/>
  <c r="V17" i="31"/>
  <c r="U17" i="31"/>
  <c r="T17" i="31"/>
  <c r="S17" i="31"/>
  <c r="R17" i="31"/>
  <c r="X17" i="31" s="1"/>
  <c r="V16" i="31"/>
  <c r="U16" i="31"/>
  <c r="T16" i="31"/>
  <c r="S16" i="31"/>
  <c r="R16" i="31"/>
  <c r="X16" i="31" s="1"/>
  <c r="V15" i="31"/>
  <c r="U15" i="31"/>
  <c r="T15" i="31"/>
  <c r="R15" i="31"/>
  <c r="X15" i="31" s="1"/>
  <c r="X23" i="31" s="1"/>
  <c r="T13" i="31"/>
  <c r="S13" i="31"/>
  <c r="R13" i="31"/>
  <c r="X13" i="31" s="1"/>
  <c r="V12" i="31"/>
  <c r="U12" i="31"/>
  <c r="T12" i="31"/>
  <c r="S12" i="31"/>
  <c r="R12" i="31"/>
  <c r="X12" i="31" s="1"/>
  <c r="U29" i="30"/>
  <c r="T29" i="30"/>
  <c r="S29" i="30"/>
  <c r="R29" i="30"/>
  <c r="X29" i="30" s="1"/>
  <c r="T28" i="30"/>
  <c r="S28" i="30"/>
  <c r="R28" i="30"/>
  <c r="X28" i="30" s="1"/>
  <c r="U27" i="30"/>
  <c r="T27" i="30"/>
  <c r="S27" i="30"/>
  <c r="R27" i="30"/>
  <c r="X27" i="30" s="1"/>
  <c r="S26" i="30"/>
  <c r="R26" i="30"/>
  <c r="X26" i="30" s="1"/>
  <c r="T25" i="30"/>
  <c r="S25" i="30"/>
  <c r="R25" i="30"/>
  <c r="X25" i="30" s="1"/>
  <c r="V22" i="30"/>
  <c r="U22" i="30"/>
  <c r="T22" i="30"/>
  <c r="S22" i="30"/>
  <c r="R22" i="30"/>
  <c r="X22" i="30" s="1"/>
  <c r="V21" i="30"/>
  <c r="U21" i="30"/>
  <c r="T21" i="30"/>
  <c r="S21" i="30"/>
  <c r="R21" i="30"/>
  <c r="X21" i="30" s="1"/>
  <c r="V20" i="30"/>
  <c r="U20" i="30"/>
  <c r="T20" i="30"/>
  <c r="S20" i="30"/>
  <c r="R20" i="30"/>
  <c r="X20" i="30" s="1"/>
  <c r="V19" i="30"/>
  <c r="U19" i="30"/>
  <c r="T19" i="30"/>
  <c r="S19" i="30"/>
  <c r="R19" i="30"/>
  <c r="X19" i="30" s="1"/>
  <c r="V18" i="30"/>
  <c r="U18" i="30"/>
  <c r="T18" i="30"/>
  <c r="S18" i="30"/>
  <c r="R18" i="30"/>
  <c r="X18" i="30" s="1"/>
  <c r="V17" i="30"/>
  <c r="U17" i="30"/>
  <c r="T17" i="30"/>
  <c r="R17" i="30"/>
  <c r="X17" i="30" s="1"/>
  <c r="V16" i="30"/>
  <c r="U16" i="30"/>
  <c r="T16" i="30"/>
  <c r="R16" i="30"/>
  <c r="X16" i="30" s="1"/>
  <c r="V15" i="30"/>
  <c r="U15" i="30"/>
  <c r="T15" i="30"/>
  <c r="R15" i="30"/>
  <c r="X15" i="30" s="1"/>
  <c r="X23" i="30" s="1"/>
  <c r="X46" i="30" s="1"/>
  <c r="T13" i="30"/>
  <c r="S13" i="30"/>
  <c r="R13" i="30"/>
  <c r="X13" i="30" s="1"/>
  <c r="V12" i="30"/>
  <c r="U12" i="30"/>
  <c r="T12" i="30"/>
  <c r="S12" i="30"/>
  <c r="R12" i="30"/>
  <c r="X12" i="30" s="1"/>
  <c r="U29" i="28"/>
  <c r="T29" i="28"/>
  <c r="S29" i="28"/>
  <c r="R29" i="28"/>
  <c r="X29" i="28" s="1"/>
  <c r="T28" i="28"/>
  <c r="S28" i="28"/>
  <c r="R28" i="28"/>
  <c r="X28" i="28" s="1"/>
  <c r="U27" i="28"/>
  <c r="T27" i="28"/>
  <c r="S27" i="28"/>
  <c r="R27" i="28"/>
  <c r="X27" i="28" s="1"/>
  <c r="S26" i="28"/>
  <c r="R26" i="28"/>
  <c r="X26" i="28" s="1"/>
  <c r="T25" i="28"/>
  <c r="S25" i="28"/>
  <c r="R25" i="28"/>
  <c r="X25" i="28" s="1"/>
  <c r="V22" i="28"/>
  <c r="U22" i="28"/>
  <c r="T22" i="28"/>
  <c r="S22" i="28"/>
  <c r="R22" i="28"/>
  <c r="X22" i="28" s="1"/>
  <c r="V21" i="28"/>
  <c r="U21" i="28"/>
  <c r="T21" i="28"/>
  <c r="S21" i="28"/>
  <c r="R21" i="28"/>
  <c r="X21" i="28" s="1"/>
  <c r="V20" i="28"/>
  <c r="U20" i="28"/>
  <c r="T20" i="28"/>
  <c r="S20" i="28"/>
  <c r="R20" i="28"/>
  <c r="X20" i="28" s="1"/>
  <c r="V19" i="28"/>
  <c r="U19" i="28"/>
  <c r="R19" i="28"/>
  <c r="X19" i="28" s="1"/>
  <c r="V18" i="28"/>
  <c r="U18" i="28"/>
  <c r="T18" i="28"/>
  <c r="R18" i="28"/>
  <c r="X18" i="28" s="1"/>
  <c r="V17" i="28"/>
  <c r="U17" i="28"/>
  <c r="T17" i="28"/>
  <c r="R17" i="28"/>
  <c r="X17" i="28" s="1"/>
  <c r="V16" i="28"/>
  <c r="U16" i="28"/>
  <c r="T16" i="28"/>
  <c r="R16" i="28"/>
  <c r="X16" i="28" s="1"/>
  <c r="X23" i="28" s="1"/>
  <c r="T13" i="28"/>
  <c r="S13" i="28"/>
  <c r="R13" i="28"/>
  <c r="X13" i="28" s="1"/>
  <c r="V12" i="28"/>
  <c r="U12" i="28"/>
  <c r="T12" i="28"/>
  <c r="S12" i="28"/>
  <c r="R12" i="28"/>
  <c r="X12" i="28" s="1"/>
  <c r="X29" i="27"/>
  <c r="U29" i="27"/>
  <c r="T29" i="27"/>
  <c r="S29" i="27"/>
  <c r="R29" i="27"/>
  <c r="T28" i="27"/>
  <c r="S28" i="27"/>
  <c r="R28" i="27"/>
  <c r="X28" i="27" s="1"/>
  <c r="U27" i="27"/>
  <c r="T27" i="27"/>
  <c r="S27" i="27"/>
  <c r="X27" i="27" s="1"/>
  <c r="R27" i="27"/>
  <c r="S26" i="27"/>
  <c r="R26" i="27"/>
  <c r="X26" i="27" s="1"/>
  <c r="T25" i="27"/>
  <c r="S25" i="27"/>
  <c r="R25" i="27"/>
  <c r="X25" i="27" s="1"/>
  <c r="V22" i="27"/>
  <c r="U22" i="27"/>
  <c r="X22" i="27" s="1"/>
  <c r="T22" i="27"/>
  <c r="S22" i="27"/>
  <c r="R22" i="27"/>
  <c r="V21" i="27"/>
  <c r="U21" i="27"/>
  <c r="T21" i="27"/>
  <c r="S21" i="27"/>
  <c r="R21" i="27"/>
  <c r="X21" i="27" s="1"/>
  <c r="V20" i="27"/>
  <c r="U20" i="27"/>
  <c r="X20" i="27" s="1"/>
  <c r="T20" i="27"/>
  <c r="R20" i="27"/>
  <c r="V19" i="27"/>
  <c r="U19" i="27"/>
  <c r="T19" i="27"/>
  <c r="R19" i="27"/>
  <c r="X19" i="27" s="1"/>
  <c r="V18" i="27"/>
  <c r="U18" i="27"/>
  <c r="X18" i="27" s="1"/>
  <c r="T18" i="27"/>
  <c r="R18" i="27"/>
  <c r="V17" i="27"/>
  <c r="U17" i="27"/>
  <c r="T17" i="27"/>
  <c r="X17" i="27"/>
  <c r="V16" i="27"/>
  <c r="U16" i="27"/>
  <c r="X16" i="27" s="1"/>
  <c r="T16" i="27"/>
  <c r="V15" i="27"/>
  <c r="U15" i="27"/>
  <c r="T15" i="27"/>
  <c r="R15" i="27"/>
  <c r="X15" i="27" s="1"/>
  <c r="T13" i="27"/>
  <c r="S13" i="27"/>
  <c r="X13" i="27" s="1"/>
  <c r="R13" i="27"/>
  <c r="V12" i="27"/>
  <c r="U12" i="27"/>
  <c r="T12" i="27"/>
  <c r="S12" i="27"/>
  <c r="R12" i="27"/>
  <c r="X12" i="27" s="1"/>
  <c r="X29" i="25"/>
  <c r="U29" i="25"/>
  <c r="T29" i="25"/>
  <c r="S29" i="25"/>
  <c r="R29" i="25"/>
  <c r="T28" i="25"/>
  <c r="S28" i="25"/>
  <c r="R28" i="25"/>
  <c r="X28" i="25" s="1"/>
  <c r="X27" i="25"/>
  <c r="U27" i="25"/>
  <c r="T27" i="25"/>
  <c r="S27" i="25"/>
  <c r="R27" i="25"/>
  <c r="S26" i="25"/>
  <c r="R26" i="25"/>
  <c r="X26" i="25" s="1"/>
  <c r="T25" i="25"/>
  <c r="S25" i="25"/>
  <c r="R25" i="25"/>
  <c r="X25" i="25" s="1"/>
  <c r="V22" i="25"/>
  <c r="U22" i="25"/>
  <c r="X22" i="25" s="1"/>
  <c r="T22" i="25"/>
  <c r="S22" i="25"/>
  <c r="R22" i="25"/>
  <c r="V21" i="25"/>
  <c r="U21" i="25"/>
  <c r="T21" i="25"/>
  <c r="S21" i="25"/>
  <c r="R21" i="25"/>
  <c r="X21" i="25" s="1"/>
  <c r="V20" i="25"/>
  <c r="U20" i="25"/>
  <c r="X20" i="25" s="1"/>
  <c r="T20" i="25"/>
  <c r="S20" i="25"/>
  <c r="R20" i="25"/>
  <c r="V19" i="25"/>
  <c r="U19" i="25"/>
  <c r="T19" i="25"/>
  <c r="S19" i="25"/>
  <c r="R19" i="25"/>
  <c r="X19" i="25" s="1"/>
  <c r="V18" i="25"/>
  <c r="U18" i="25"/>
  <c r="X18" i="25" s="1"/>
  <c r="T18" i="25"/>
  <c r="S18" i="25"/>
  <c r="R18" i="25"/>
  <c r="V17" i="25"/>
  <c r="U17" i="25"/>
  <c r="T17" i="25"/>
  <c r="S17" i="25"/>
  <c r="R17" i="25"/>
  <c r="X17" i="25" s="1"/>
  <c r="V16" i="25"/>
  <c r="U16" i="25"/>
  <c r="X16" i="25" s="1"/>
  <c r="T16" i="25"/>
  <c r="S16" i="25"/>
  <c r="V15" i="25"/>
  <c r="U15" i="25"/>
  <c r="T15" i="25"/>
  <c r="S15" i="25"/>
  <c r="X15" i="25"/>
  <c r="T13" i="25"/>
  <c r="S13" i="25"/>
  <c r="X13" i="25" s="1"/>
  <c r="R13" i="25"/>
  <c r="V12" i="25"/>
  <c r="U12" i="25"/>
  <c r="T12" i="25"/>
  <c r="S12" i="25"/>
  <c r="R12" i="25"/>
  <c r="X12" i="25" s="1"/>
  <c r="U29" i="24"/>
  <c r="T29" i="24"/>
  <c r="S29" i="24"/>
  <c r="R29" i="24"/>
  <c r="X29" i="24" s="1"/>
  <c r="T28" i="24"/>
  <c r="S28" i="24"/>
  <c r="R28" i="24"/>
  <c r="X28" i="24" s="1"/>
  <c r="U27" i="24"/>
  <c r="T27" i="24"/>
  <c r="S27" i="24"/>
  <c r="R27" i="24"/>
  <c r="X27" i="24" s="1"/>
  <c r="S26" i="24"/>
  <c r="R26" i="24"/>
  <c r="X26" i="24" s="1"/>
  <c r="T25" i="24"/>
  <c r="S25" i="24"/>
  <c r="R25" i="24"/>
  <c r="X25" i="24" s="1"/>
  <c r="V22" i="24"/>
  <c r="U22" i="24"/>
  <c r="T22" i="24"/>
  <c r="S22" i="24"/>
  <c r="R22" i="24"/>
  <c r="X22" i="24" s="1"/>
  <c r="V21" i="24"/>
  <c r="U21" i="24"/>
  <c r="T21" i="24"/>
  <c r="S21" i="24"/>
  <c r="R21" i="24"/>
  <c r="X21" i="24" s="1"/>
  <c r="V20" i="24"/>
  <c r="U20" i="24"/>
  <c r="T20" i="24"/>
  <c r="S20" i="24"/>
  <c r="R20" i="24"/>
  <c r="X20" i="24" s="1"/>
  <c r="V19" i="24"/>
  <c r="U19" i="24"/>
  <c r="T19" i="24"/>
  <c r="S19" i="24"/>
  <c r="R19" i="24"/>
  <c r="X19" i="24" s="1"/>
  <c r="V18" i="24"/>
  <c r="U18" i="24"/>
  <c r="T18" i="24"/>
  <c r="S18" i="24"/>
  <c r="R18" i="24"/>
  <c r="X18" i="24" s="1"/>
  <c r="V17" i="24"/>
  <c r="U17" i="24"/>
  <c r="T17" i="24"/>
  <c r="S17" i="24"/>
  <c r="R17" i="24"/>
  <c r="X17" i="24" s="1"/>
  <c r="V16" i="24"/>
  <c r="U16" i="24"/>
  <c r="T16" i="24"/>
  <c r="S16" i="24"/>
  <c r="X16" i="24"/>
  <c r="V15" i="24"/>
  <c r="U15" i="24"/>
  <c r="T15" i="24"/>
  <c r="X15" i="24"/>
  <c r="T13" i="24"/>
  <c r="S13" i="24"/>
  <c r="R13" i="24"/>
  <c r="V12" i="24"/>
  <c r="U12" i="24"/>
  <c r="T12" i="24"/>
  <c r="S12" i="24"/>
  <c r="R12" i="24"/>
  <c r="X12" i="24" s="1"/>
  <c r="U29" i="23"/>
  <c r="T29" i="23"/>
  <c r="S29" i="23"/>
  <c r="X29" i="23" s="1"/>
  <c r="R29" i="23"/>
  <c r="T28" i="23"/>
  <c r="S28" i="23"/>
  <c r="X28" i="23" s="1"/>
  <c r="R28" i="23"/>
  <c r="U27" i="23"/>
  <c r="T27" i="23"/>
  <c r="S27" i="23"/>
  <c r="R27" i="23"/>
  <c r="X27" i="23" s="1"/>
  <c r="S26" i="23"/>
  <c r="X26" i="23" s="1"/>
  <c r="R26" i="23"/>
  <c r="T25" i="23"/>
  <c r="S25" i="23"/>
  <c r="X25" i="23" s="1"/>
  <c r="R25" i="23"/>
  <c r="V22" i="23"/>
  <c r="U22" i="23"/>
  <c r="T22" i="23"/>
  <c r="S22" i="23"/>
  <c r="R22" i="23"/>
  <c r="X22" i="23" s="1"/>
  <c r="V21" i="23"/>
  <c r="U21" i="23"/>
  <c r="T21" i="23"/>
  <c r="S21" i="23"/>
  <c r="R21" i="23"/>
  <c r="X21" i="23" s="1"/>
  <c r="V20" i="23"/>
  <c r="U20" i="23"/>
  <c r="T20" i="23"/>
  <c r="S20" i="23"/>
  <c r="R20" i="23"/>
  <c r="X20" i="23" s="1"/>
  <c r="V19" i="23"/>
  <c r="U19" i="23"/>
  <c r="T19" i="23"/>
  <c r="S19" i="23"/>
  <c r="R19" i="23"/>
  <c r="X19" i="23" s="1"/>
  <c r="V18" i="23"/>
  <c r="U18" i="23"/>
  <c r="T18" i="23"/>
  <c r="S18" i="23"/>
  <c r="R18" i="23"/>
  <c r="X18" i="23" s="1"/>
  <c r="V17" i="23"/>
  <c r="U17" i="23"/>
  <c r="T17" i="23"/>
  <c r="S17" i="23"/>
  <c r="R17" i="23"/>
  <c r="X17" i="23" s="1"/>
  <c r="V16" i="23"/>
  <c r="U16" i="23"/>
  <c r="T16" i="23"/>
  <c r="S16" i="23"/>
  <c r="X16" i="23"/>
  <c r="V15" i="23"/>
  <c r="U15" i="23"/>
  <c r="T15" i="23"/>
  <c r="S15" i="23"/>
  <c r="X15" i="23"/>
  <c r="T13" i="23"/>
  <c r="S13" i="23"/>
  <c r="R13" i="23"/>
  <c r="X13" i="23" s="1"/>
  <c r="V12" i="23"/>
  <c r="X12" i="23" s="1"/>
  <c r="U12" i="23"/>
  <c r="T12" i="23"/>
  <c r="S12" i="23"/>
  <c r="R12" i="23"/>
  <c r="U29" i="22"/>
  <c r="T29" i="22"/>
  <c r="S29" i="22"/>
  <c r="R29" i="22"/>
  <c r="X29" i="22" s="1"/>
  <c r="X28" i="22"/>
  <c r="T28" i="22"/>
  <c r="S28" i="22"/>
  <c r="R28" i="22"/>
  <c r="U27" i="22"/>
  <c r="T27" i="22"/>
  <c r="S27" i="22"/>
  <c r="R27" i="22"/>
  <c r="X27" i="22" s="1"/>
  <c r="X26" i="22"/>
  <c r="S26" i="22"/>
  <c r="R26" i="22"/>
  <c r="T25" i="22"/>
  <c r="S25" i="22"/>
  <c r="R25" i="22"/>
  <c r="X25" i="22" s="1"/>
  <c r="V22" i="22"/>
  <c r="U22" i="22"/>
  <c r="T22" i="22"/>
  <c r="S22" i="22"/>
  <c r="X22" i="22" s="1"/>
  <c r="V21" i="22"/>
  <c r="U21" i="22"/>
  <c r="X21" i="22"/>
  <c r="V20" i="22"/>
  <c r="U20" i="22"/>
  <c r="V19" i="22"/>
  <c r="U19" i="22"/>
  <c r="R19" i="22"/>
  <c r="X19" i="22" s="1"/>
  <c r="V18" i="22"/>
  <c r="U18" i="22"/>
  <c r="R18" i="22"/>
  <c r="V17" i="22"/>
  <c r="U17" i="22"/>
  <c r="T17" i="22"/>
  <c r="R17" i="22"/>
  <c r="V16" i="22"/>
  <c r="U16" i="22"/>
  <c r="T16" i="22"/>
  <c r="R16" i="22"/>
  <c r="X16" i="22" s="1"/>
  <c r="T13" i="22"/>
  <c r="S13" i="22"/>
  <c r="R13" i="22"/>
  <c r="V12" i="22"/>
  <c r="U12" i="22"/>
  <c r="T12" i="22"/>
  <c r="S12" i="22"/>
  <c r="R12" i="22"/>
  <c r="U29" i="21"/>
  <c r="T29" i="21"/>
  <c r="S29" i="21"/>
  <c r="R29" i="21"/>
  <c r="X29" i="21" s="1"/>
  <c r="T28" i="21"/>
  <c r="S28" i="21"/>
  <c r="R28" i="21"/>
  <c r="X28" i="21" s="1"/>
  <c r="U27" i="21"/>
  <c r="T27" i="21"/>
  <c r="S27" i="21"/>
  <c r="R27" i="21"/>
  <c r="X27" i="21" s="1"/>
  <c r="S26" i="21"/>
  <c r="R26" i="21"/>
  <c r="T25" i="21"/>
  <c r="S25" i="21"/>
  <c r="R25" i="21"/>
  <c r="X25" i="21" s="1"/>
  <c r="V22" i="21"/>
  <c r="U22" i="21"/>
  <c r="T22" i="21"/>
  <c r="S22" i="21"/>
  <c r="R22" i="21"/>
  <c r="X22" i="21" s="1"/>
  <c r="V21" i="21"/>
  <c r="X21" i="21" s="1"/>
  <c r="U21" i="21"/>
  <c r="T21" i="21"/>
  <c r="S21" i="21"/>
  <c r="R21" i="21"/>
  <c r="V20" i="21"/>
  <c r="U20" i="21"/>
  <c r="T20" i="21"/>
  <c r="S20" i="21"/>
  <c r="X20" i="21" s="1"/>
  <c r="R20" i="21"/>
  <c r="V19" i="21"/>
  <c r="U19" i="21"/>
  <c r="T19" i="21"/>
  <c r="S19" i="21"/>
  <c r="R19" i="21"/>
  <c r="X19" i="21" s="1"/>
  <c r="V18" i="21"/>
  <c r="U18" i="21"/>
  <c r="T18" i="21"/>
  <c r="S18" i="21"/>
  <c r="R18" i="21"/>
  <c r="X18" i="21" s="1"/>
  <c r="V17" i="21"/>
  <c r="X17" i="21" s="1"/>
  <c r="U17" i="21"/>
  <c r="T17" i="21"/>
  <c r="S17" i="21"/>
  <c r="R17" i="21"/>
  <c r="V16" i="21"/>
  <c r="U16" i="21"/>
  <c r="T16" i="21"/>
  <c r="S16" i="21"/>
  <c r="R16" i="21"/>
  <c r="T13" i="21"/>
  <c r="S13" i="21"/>
  <c r="R13" i="21"/>
  <c r="V12" i="21"/>
  <c r="U12" i="21"/>
  <c r="T12" i="21"/>
  <c r="S12" i="21"/>
  <c r="R12" i="21"/>
  <c r="U29" i="19"/>
  <c r="T29" i="19"/>
  <c r="S29" i="19"/>
  <c r="R29" i="19"/>
  <c r="X29" i="19" s="1"/>
  <c r="T28" i="19"/>
  <c r="S28" i="19"/>
  <c r="R28" i="19"/>
  <c r="U27" i="19"/>
  <c r="X27" i="19" s="1"/>
  <c r="T27" i="19"/>
  <c r="S27" i="19"/>
  <c r="R27" i="19"/>
  <c r="S26" i="19"/>
  <c r="R26" i="19"/>
  <c r="X26" i="19" s="1"/>
  <c r="T25" i="19"/>
  <c r="X25" i="19" s="1"/>
  <c r="S25" i="19"/>
  <c r="R25" i="19"/>
  <c r="V22" i="19"/>
  <c r="U22" i="19"/>
  <c r="T22" i="19"/>
  <c r="S22" i="19"/>
  <c r="X22" i="19" s="1"/>
  <c r="R22" i="19"/>
  <c r="V21" i="19"/>
  <c r="U21" i="19"/>
  <c r="T21" i="19"/>
  <c r="S21" i="19"/>
  <c r="R21" i="19"/>
  <c r="X21" i="19" s="1"/>
  <c r="V20" i="19"/>
  <c r="U20" i="19"/>
  <c r="X20" i="19" s="1"/>
  <c r="T20" i="19"/>
  <c r="S20" i="19"/>
  <c r="R20" i="19"/>
  <c r="V19" i="19"/>
  <c r="U19" i="19"/>
  <c r="X19" i="19" s="1"/>
  <c r="T19" i="19"/>
  <c r="S19" i="19"/>
  <c r="R19" i="19"/>
  <c r="V18" i="19"/>
  <c r="U18" i="19"/>
  <c r="T18" i="19"/>
  <c r="S18" i="19"/>
  <c r="X18" i="19" s="1"/>
  <c r="R18" i="19"/>
  <c r="V17" i="19"/>
  <c r="U17" i="19"/>
  <c r="T17" i="19"/>
  <c r="S17" i="19"/>
  <c r="R17" i="19"/>
  <c r="X17" i="19" s="1"/>
  <c r="X16" i="19"/>
  <c r="V16" i="19"/>
  <c r="U16" i="19"/>
  <c r="T16" i="19"/>
  <c r="S16" i="19"/>
  <c r="R16" i="19"/>
  <c r="T13" i="19"/>
  <c r="S13" i="19"/>
  <c r="R13" i="19"/>
  <c r="V12" i="19"/>
  <c r="U12" i="19"/>
  <c r="T12" i="19"/>
  <c r="S12" i="19"/>
  <c r="R12" i="19"/>
  <c r="U29" i="18"/>
  <c r="T29" i="18"/>
  <c r="S29" i="18"/>
  <c r="X29" i="18" s="1"/>
  <c r="R29" i="18"/>
  <c r="X28" i="18"/>
  <c r="T28" i="18"/>
  <c r="S28" i="18"/>
  <c r="R28" i="18"/>
  <c r="U27" i="18"/>
  <c r="T27" i="18"/>
  <c r="X27" i="18" s="1"/>
  <c r="S27" i="18"/>
  <c r="R27" i="18"/>
  <c r="S26" i="18"/>
  <c r="R26" i="18"/>
  <c r="X26" i="18" s="1"/>
  <c r="T25" i="18"/>
  <c r="S25" i="18"/>
  <c r="X25" i="18" s="1"/>
  <c r="R25" i="18"/>
  <c r="V22" i="18"/>
  <c r="U22" i="18"/>
  <c r="T22" i="18"/>
  <c r="S22" i="18"/>
  <c r="X22" i="18" s="1"/>
  <c r="V21" i="18"/>
  <c r="U21" i="18"/>
  <c r="X21" i="18" s="1"/>
  <c r="T21" i="18"/>
  <c r="S21" i="18"/>
  <c r="V20" i="18"/>
  <c r="U20" i="18"/>
  <c r="T20" i="18"/>
  <c r="X20" i="18" s="1"/>
  <c r="S20" i="18"/>
  <c r="V19" i="18"/>
  <c r="U19" i="18"/>
  <c r="T19" i="18"/>
  <c r="S19" i="18"/>
  <c r="X19" i="18"/>
  <c r="V18" i="18"/>
  <c r="U18" i="18"/>
  <c r="T18" i="18"/>
  <c r="S18" i="18"/>
  <c r="V17" i="18"/>
  <c r="U17" i="18"/>
  <c r="T17" i="18"/>
  <c r="S17" i="18"/>
  <c r="V16" i="18"/>
  <c r="U16" i="18"/>
  <c r="T16" i="18"/>
  <c r="S16" i="18"/>
  <c r="X15" i="18"/>
  <c r="V15" i="18"/>
  <c r="U15" i="18"/>
  <c r="T15" i="18"/>
  <c r="S15" i="18"/>
  <c r="R15" i="18"/>
  <c r="T13" i="18"/>
  <c r="S13" i="18"/>
  <c r="R13" i="18"/>
  <c r="V12" i="18"/>
  <c r="U12" i="18"/>
  <c r="T12" i="18"/>
  <c r="S12" i="18"/>
  <c r="R12" i="18"/>
  <c r="U29" i="17"/>
  <c r="T29" i="17"/>
  <c r="S29" i="17"/>
  <c r="R29" i="17"/>
  <c r="X29" i="17" s="1"/>
  <c r="T28" i="17"/>
  <c r="S28" i="17"/>
  <c r="R28" i="17"/>
  <c r="U27" i="17"/>
  <c r="T27" i="17"/>
  <c r="S27" i="17"/>
  <c r="R27" i="17"/>
  <c r="X27" i="17" s="1"/>
  <c r="X26" i="17"/>
  <c r="S26" i="17"/>
  <c r="R26" i="17"/>
  <c r="T25" i="17"/>
  <c r="S25" i="17"/>
  <c r="R25" i="17"/>
  <c r="V22" i="17"/>
  <c r="U22" i="17"/>
  <c r="T22" i="17"/>
  <c r="X22" i="17" s="1"/>
  <c r="S22" i="17"/>
  <c r="R22" i="17"/>
  <c r="V21" i="17"/>
  <c r="U21" i="17"/>
  <c r="T21" i="17"/>
  <c r="S21" i="17"/>
  <c r="R21" i="17"/>
  <c r="X21" i="17" s="1"/>
  <c r="V20" i="17"/>
  <c r="U20" i="17"/>
  <c r="T20" i="17"/>
  <c r="S20" i="17"/>
  <c r="X20" i="17" s="1"/>
  <c r="R20" i="17"/>
  <c r="X19" i="17"/>
  <c r="V19" i="17"/>
  <c r="U19" i="17"/>
  <c r="T19" i="17"/>
  <c r="S19" i="17"/>
  <c r="R19" i="17"/>
  <c r="V18" i="17"/>
  <c r="U18" i="17"/>
  <c r="T18" i="17"/>
  <c r="S18" i="17"/>
  <c r="X18" i="17" s="1"/>
  <c r="R18" i="17"/>
  <c r="T13" i="17"/>
  <c r="S13" i="17"/>
  <c r="R13" i="17"/>
  <c r="X13" i="17" s="1"/>
  <c r="U12" i="17"/>
  <c r="T12" i="17"/>
  <c r="S12" i="17"/>
  <c r="R12" i="17"/>
  <c r="U29" i="16"/>
  <c r="T29" i="16"/>
  <c r="S29" i="16"/>
  <c r="X29" i="16" s="1"/>
  <c r="R29" i="16"/>
  <c r="X28" i="16"/>
  <c r="T28" i="16"/>
  <c r="S28" i="16"/>
  <c r="R28" i="16"/>
  <c r="U27" i="16"/>
  <c r="T27" i="16"/>
  <c r="S27" i="16"/>
  <c r="R27" i="16"/>
  <c r="X27" i="16" s="1"/>
  <c r="S26" i="16"/>
  <c r="R26" i="16"/>
  <c r="X26" i="16" s="1"/>
  <c r="T25" i="16"/>
  <c r="S25" i="16"/>
  <c r="X25" i="16" s="1"/>
  <c r="R25" i="16"/>
  <c r="V22" i="16"/>
  <c r="U22" i="16"/>
  <c r="T22" i="16"/>
  <c r="S22" i="16"/>
  <c r="R22" i="16"/>
  <c r="X22" i="16" s="1"/>
  <c r="V21" i="16"/>
  <c r="U21" i="16"/>
  <c r="T21" i="16"/>
  <c r="S21" i="16"/>
  <c r="R21" i="16"/>
  <c r="X21" i="16" s="1"/>
  <c r="V20" i="16"/>
  <c r="U20" i="16"/>
  <c r="T20" i="16"/>
  <c r="X20" i="16" s="1"/>
  <c r="S20" i="16"/>
  <c r="R20" i="16"/>
  <c r="V19" i="16"/>
  <c r="U19" i="16"/>
  <c r="T19" i="16"/>
  <c r="S19" i="16"/>
  <c r="R19" i="16"/>
  <c r="X19" i="16" s="1"/>
  <c r="V18" i="16"/>
  <c r="U18" i="16"/>
  <c r="T18" i="16"/>
  <c r="S18" i="16"/>
  <c r="R18" i="16"/>
  <c r="X18" i="16" s="1"/>
  <c r="V17" i="16"/>
  <c r="X17" i="16" s="1"/>
  <c r="U17" i="16"/>
  <c r="T17" i="16"/>
  <c r="S17" i="16"/>
  <c r="R17" i="16"/>
  <c r="V16" i="16"/>
  <c r="T16" i="16"/>
  <c r="S16" i="16"/>
  <c r="R16" i="16"/>
  <c r="T13" i="16"/>
  <c r="S13" i="16"/>
  <c r="R13" i="16"/>
  <c r="X13" i="16" s="1"/>
  <c r="V12" i="16"/>
  <c r="U12" i="16"/>
  <c r="T12" i="16"/>
  <c r="S12" i="16"/>
  <c r="R12" i="16"/>
  <c r="U29" i="15"/>
  <c r="T29" i="15"/>
  <c r="X29" i="15" s="1"/>
  <c r="S29" i="15"/>
  <c r="R29" i="15"/>
  <c r="X28" i="15"/>
  <c r="T28" i="15"/>
  <c r="S28" i="15"/>
  <c r="R28" i="15"/>
  <c r="U27" i="15"/>
  <c r="T27" i="15"/>
  <c r="S27" i="15"/>
  <c r="R27" i="15"/>
  <c r="X27" i="15" s="1"/>
  <c r="X26" i="15"/>
  <c r="S26" i="15"/>
  <c r="R26" i="15"/>
  <c r="T25" i="15"/>
  <c r="X25" i="15" s="1"/>
  <c r="S25" i="15"/>
  <c r="R25" i="15"/>
  <c r="V22" i="15"/>
  <c r="U22" i="15"/>
  <c r="T22" i="15"/>
  <c r="S22" i="15"/>
  <c r="X22" i="15" s="1"/>
  <c r="R22" i="15"/>
  <c r="V21" i="15"/>
  <c r="U21" i="15"/>
  <c r="T21" i="15"/>
  <c r="S21" i="15"/>
  <c r="R21" i="15"/>
  <c r="X21" i="15" s="1"/>
  <c r="V20" i="15"/>
  <c r="U20" i="15"/>
  <c r="T20" i="15"/>
  <c r="X20" i="15" s="1"/>
  <c r="S20" i="15"/>
  <c r="R20" i="15"/>
  <c r="V19" i="15"/>
  <c r="U19" i="15"/>
  <c r="T19" i="15"/>
  <c r="S19" i="15"/>
  <c r="R19" i="15"/>
  <c r="X19" i="15" s="1"/>
  <c r="V18" i="15"/>
  <c r="U18" i="15"/>
  <c r="T18" i="15"/>
  <c r="S18" i="15"/>
  <c r="X18" i="15" s="1"/>
  <c r="R18" i="15"/>
  <c r="V17" i="15"/>
  <c r="X17" i="15" s="1"/>
  <c r="U17" i="15"/>
  <c r="T17" i="15"/>
  <c r="S17" i="15"/>
  <c r="R17" i="15"/>
  <c r="V16" i="15"/>
  <c r="U16" i="15"/>
  <c r="T16" i="15"/>
  <c r="X16" i="15" s="1"/>
  <c r="S16" i="15"/>
  <c r="R16" i="15"/>
  <c r="X13" i="15"/>
  <c r="T13" i="15"/>
  <c r="S13" i="15"/>
  <c r="R13" i="15"/>
  <c r="V12" i="15"/>
  <c r="U12" i="15"/>
  <c r="T12" i="15"/>
  <c r="X12" i="15" s="1"/>
  <c r="S12" i="15"/>
  <c r="R12" i="15"/>
  <c r="U29" i="14"/>
  <c r="T29" i="14"/>
  <c r="S29" i="14"/>
  <c r="R29" i="14"/>
  <c r="T28" i="14"/>
  <c r="S28" i="14"/>
  <c r="R28" i="14"/>
  <c r="X28" i="14" s="1"/>
  <c r="U27" i="14"/>
  <c r="T27" i="14"/>
  <c r="S27" i="14"/>
  <c r="R27" i="14"/>
  <c r="X27" i="14" s="1"/>
  <c r="X26" i="14"/>
  <c r="S26" i="14"/>
  <c r="R26" i="14"/>
  <c r="T25" i="14"/>
  <c r="S25" i="14"/>
  <c r="X25" i="14" s="1"/>
  <c r="R25" i="14"/>
  <c r="X22" i="14"/>
  <c r="V22" i="14"/>
  <c r="U22" i="14"/>
  <c r="T22" i="14"/>
  <c r="S22" i="14"/>
  <c r="R22" i="14"/>
  <c r="V21" i="14"/>
  <c r="U21" i="14"/>
  <c r="T21" i="14"/>
  <c r="S21" i="14"/>
  <c r="R21" i="14"/>
  <c r="X21" i="14" s="1"/>
  <c r="V20" i="14"/>
  <c r="U20" i="14"/>
  <c r="T20" i="14"/>
  <c r="S20" i="14"/>
  <c r="X20" i="14" s="1"/>
  <c r="R20" i="14"/>
  <c r="V19" i="14"/>
  <c r="U19" i="14"/>
  <c r="T19" i="14"/>
  <c r="S19" i="14"/>
  <c r="R19" i="14"/>
  <c r="X19" i="14" s="1"/>
  <c r="X18" i="14"/>
  <c r="V18" i="14"/>
  <c r="U18" i="14"/>
  <c r="T18" i="14"/>
  <c r="S18" i="14"/>
  <c r="R18" i="14"/>
  <c r="V17" i="14"/>
  <c r="U17" i="14"/>
  <c r="X17" i="14" s="1"/>
  <c r="T17" i="14"/>
  <c r="S17" i="14"/>
  <c r="R17" i="14"/>
  <c r="X13" i="14"/>
  <c r="T13" i="14"/>
  <c r="S13" i="14"/>
  <c r="R13" i="14"/>
  <c r="V12" i="14"/>
  <c r="U12" i="14"/>
  <c r="T12" i="14"/>
  <c r="S12" i="14"/>
  <c r="R12" i="14"/>
  <c r="U29" i="13"/>
  <c r="T29" i="13"/>
  <c r="S29" i="13"/>
  <c r="R29" i="13"/>
  <c r="X29" i="13" s="1"/>
  <c r="X28" i="13"/>
  <c r="T28" i="13"/>
  <c r="S28" i="13"/>
  <c r="R28" i="13"/>
  <c r="U27" i="13"/>
  <c r="T27" i="13"/>
  <c r="S27" i="13"/>
  <c r="R27" i="13"/>
  <c r="X27" i="13" s="1"/>
  <c r="X26" i="13"/>
  <c r="S26" i="13"/>
  <c r="R26" i="13"/>
  <c r="T25" i="13"/>
  <c r="S25" i="13"/>
  <c r="R25" i="13"/>
  <c r="X25" i="13" s="1"/>
  <c r="V22" i="13"/>
  <c r="U22" i="13"/>
  <c r="T22" i="13"/>
  <c r="S22" i="13"/>
  <c r="X22" i="13" s="1"/>
  <c r="V21" i="13"/>
  <c r="U21" i="13"/>
  <c r="T21" i="13"/>
  <c r="X21" i="13" s="1"/>
  <c r="S21" i="13"/>
  <c r="V20" i="13"/>
  <c r="U20" i="13"/>
  <c r="T20" i="13"/>
  <c r="S20" i="13"/>
  <c r="X20" i="13" s="1"/>
  <c r="X19" i="13"/>
  <c r="V19" i="13"/>
  <c r="U19" i="13"/>
  <c r="T19" i="13"/>
  <c r="S19" i="13"/>
  <c r="V18" i="13"/>
  <c r="U18" i="13"/>
  <c r="X18" i="13" s="1"/>
  <c r="T18" i="13"/>
  <c r="S18" i="13"/>
  <c r="R18" i="13"/>
  <c r="V17" i="13"/>
  <c r="U17" i="13"/>
  <c r="T17" i="13"/>
  <c r="S17" i="13"/>
  <c r="R17" i="13"/>
  <c r="X17" i="13" s="1"/>
  <c r="V16" i="13"/>
  <c r="U16" i="13"/>
  <c r="T16" i="13"/>
  <c r="S16" i="13"/>
  <c r="R16" i="13"/>
  <c r="X16" i="13" s="1"/>
  <c r="T13" i="13"/>
  <c r="S13" i="13"/>
  <c r="X13" i="13" s="1"/>
  <c r="R13" i="13"/>
  <c r="V12" i="13"/>
  <c r="U12" i="13"/>
  <c r="T12" i="13"/>
  <c r="S12" i="13"/>
  <c r="R12" i="13"/>
  <c r="X12" i="13" s="1"/>
  <c r="X18" i="22" l="1"/>
  <c r="X46" i="61"/>
  <c r="I46" i="61" s="1"/>
  <c r="B10" i="61" s="1"/>
  <c r="X46" i="60"/>
  <c r="I46" i="60" s="1"/>
  <c r="B10" i="60" s="1"/>
  <c r="X46" i="59"/>
  <c r="I46" i="59" s="1"/>
  <c r="B10" i="59" s="1"/>
  <c r="X46" i="58"/>
  <c r="I46" i="58" s="1"/>
  <c r="B10" i="58" s="1"/>
  <c r="X46" i="57"/>
  <c r="I46" i="57" s="1"/>
  <c r="B10" i="57" s="1"/>
  <c r="X46" i="56"/>
  <c r="I46" i="56" s="1"/>
  <c r="B10" i="56" s="1"/>
  <c r="X46" i="55"/>
  <c r="I46" i="55" s="1"/>
  <c r="B10" i="55" s="1"/>
  <c r="X46" i="54"/>
  <c r="I46" i="54" s="1"/>
  <c r="B10" i="54" s="1"/>
  <c r="X46" i="53"/>
  <c r="I46" i="53" s="1"/>
  <c r="B10" i="53" s="1"/>
  <c r="X46" i="52"/>
  <c r="I46" i="52" s="1"/>
  <c r="B10" i="52" s="1"/>
  <c r="X46" i="51"/>
  <c r="I46" i="51" s="1"/>
  <c r="B10" i="51" s="1"/>
  <c r="X46" i="50"/>
  <c r="I46" i="50" s="1"/>
  <c r="B10" i="50" s="1"/>
  <c r="X46" i="49"/>
  <c r="I46" i="49" s="1"/>
  <c r="B10" i="49" s="1"/>
  <c r="X46" i="48"/>
  <c r="I46" i="48" s="1"/>
  <c r="B10" i="48" s="1"/>
  <c r="X46" i="47"/>
  <c r="I46" i="47" s="1"/>
  <c r="B10" i="47" s="1"/>
  <c r="X46" i="46"/>
  <c r="I46" i="46" s="1"/>
  <c r="B10" i="46" s="1"/>
  <c r="X46" i="45"/>
  <c r="I46" i="45" s="1"/>
  <c r="B10" i="45" s="1"/>
  <c r="X46" i="44"/>
  <c r="I46" i="44" s="1"/>
  <c r="B10" i="44" s="1"/>
  <c r="X17" i="18"/>
  <c r="X18" i="18"/>
  <c r="X13" i="24"/>
  <c r="X46" i="37"/>
  <c r="X46" i="43"/>
  <c r="I46" i="43" s="1"/>
  <c r="B10" i="43" s="1"/>
  <c r="X46" i="42"/>
  <c r="I46" i="42" s="1"/>
  <c r="B10" i="42" s="1"/>
  <c r="I46" i="41"/>
  <c r="B10" i="41" s="1"/>
  <c r="I46" i="40"/>
  <c r="B10" i="40" s="1"/>
  <c r="I46" i="39"/>
  <c r="B10" i="39" s="1"/>
  <c r="I46" i="36"/>
  <c r="B10" i="36" s="1"/>
  <c r="X46" i="35"/>
  <c r="I46" i="35" s="1"/>
  <c r="B10" i="35" s="1"/>
  <c r="X46" i="34"/>
  <c r="I46" i="34" s="1"/>
  <c r="B10" i="34" s="1"/>
  <c r="X46" i="33"/>
  <c r="I46" i="33" s="1"/>
  <c r="B10" i="33" s="1"/>
  <c r="X46" i="32"/>
  <c r="I46" i="32" s="1"/>
  <c r="B10" i="32" s="1"/>
  <c r="I46" i="31"/>
  <c r="B10" i="31" s="1"/>
  <c r="I46" i="30"/>
  <c r="B10" i="30" s="1"/>
  <c r="X46" i="28"/>
  <c r="I46" i="28" s="1"/>
  <c r="B10" i="28" s="1"/>
  <c r="X23" i="27"/>
  <c r="X23" i="25"/>
  <c r="X46" i="25" s="1"/>
  <c r="I46" i="25" s="1"/>
  <c r="B10" i="25" s="1"/>
  <c r="X23" i="24"/>
  <c r="X23" i="23"/>
  <c r="X46" i="23"/>
  <c r="I46" i="23" s="1"/>
  <c r="B10" i="23" s="1"/>
  <c r="X13" i="19"/>
  <c r="X12" i="19"/>
  <c r="X13" i="18"/>
  <c r="X12" i="18"/>
  <c r="X13" i="22"/>
  <c r="X12" i="22"/>
  <c r="X17" i="22"/>
  <c r="X20" i="22"/>
  <c r="X26" i="21"/>
  <c r="X16" i="21"/>
  <c r="X23" i="21" s="1"/>
  <c r="X13" i="21"/>
  <c r="X12" i="21"/>
  <c r="X28" i="19"/>
  <c r="X23" i="19"/>
  <c r="X16" i="18"/>
  <c r="X28" i="17"/>
  <c r="X25" i="17"/>
  <c r="X17" i="17"/>
  <c r="X23" i="18"/>
  <c r="X46" i="18" s="1"/>
  <c r="I46" i="18" s="1"/>
  <c r="B10" i="18" s="1"/>
  <c r="X16" i="17"/>
  <c r="X12" i="17"/>
  <c r="X23" i="17"/>
  <c r="X46" i="17" s="1"/>
  <c r="I46" i="17" s="1"/>
  <c r="B10" i="17" s="1"/>
  <c r="X16" i="16"/>
  <c r="X12" i="16"/>
  <c r="X23" i="15"/>
  <c r="I46" i="15"/>
  <c r="B10" i="15" s="1"/>
  <c r="X29" i="14"/>
  <c r="X12" i="14"/>
  <c r="X23" i="14"/>
  <c r="X23" i="13"/>
  <c r="X46" i="13" s="1"/>
  <c r="I46" i="13" s="1"/>
  <c r="B10" i="13" s="1"/>
  <c r="X46" i="19" l="1"/>
  <c r="I46" i="19" s="1"/>
  <c r="B10" i="19" s="1"/>
  <c r="X23" i="22"/>
  <c r="X46" i="22" s="1"/>
  <c r="I46" i="22" s="1"/>
  <c r="B10" i="22" s="1"/>
  <c r="X46" i="24"/>
  <c r="I46" i="24" s="1"/>
  <c r="B10" i="24" s="1"/>
  <c r="X46" i="27"/>
  <c r="I46" i="27" s="1"/>
  <c r="B10" i="27" s="1"/>
  <c r="X46" i="21"/>
  <c r="I46" i="21" s="1"/>
  <c r="B10" i="21" s="1"/>
  <c r="X46" i="16"/>
  <c r="I46" i="16" s="1"/>
  <c r="B10" i="16" s="1"/>
  <c r="X46" i="14"/>
  <c r="I46" i="14" s="1"/>
  <c r="B10" i="14" s="1"/>
  <c r="U29" i="12"/>
  <c r="T29" i="12"/>
  <c r="S29" i="12"/>
  <c r="R29" i="12"/>
  <c r="X29" i="12" s="1"/>
  <c r="X28" i="12"/>
  <c r="T28" i="12"/>
  <c r="S28" i="12"/>
  <c r="R28" i="12"/>
  <c r="U27" i="12"/>
  <c r="T27" i="12"/>
  <c r="S27" i="12"/>
  <c r="R27" i="12"/>
  <c r="X27" i="12" s="1"/>
  <c r="S26" i="12"/>
  <c r="R26" i="12"/>
  <c r="X26" i="12" s="1"/>
  <c r="T25" i="12"/>
  <c r="S25" i="12"/>
  <c r="R25" i="12"/>
  <c r="X25" i="12" s="1"/>
  <c r="V22" i="12"/>
  <c r="U22" i="12"/>
  <c r="T22" i="12"/>
  <c r="S22" i="12"/>
  <c r="R22" i="12"/>
  <c r="X22" i="12" s="1"/>
  <c r="V21" i="12"/>
  <c r="X21" i="12" s="1"/>
  <c r="U21" i="12"/>
  <c r="T21" i="12"/>
  <c r="S21" i="12"/>
  <c r="R21" i="12"/>
  <c r="V20" i="12"/>
  <c r="U20" i="12"/>
  <c r="T20" i="12"/>
  <c r="X20" i="12" s="1"/>
  <c r="S20" i="12"/>
  <c r="R20" i="12"/>
  <c r="V19" i="12"/>
  <c r="U19" i="12"/>
  <c r="T19" i="12"/>
  <c r="S19" i="12"/>
  <c r="R19" i="12"/>
  <c r="X19" i="12" s="1"/>
  <c r="V18" i="12"/>
  <c r="U18" i="12"/>
  <c r="T18" i="12"/>
  <c r="S18" i="12"/>
  <c r="R18" i="12"/>
  <c r="X18" i="12" s="1"/>
  <c r="V17" i="12"/>
  <c r="X17" i="12" s="1"/>
  <c r="U17" i="12"/>
  <c r="T17" i="12"/>
  <c r="S17" i="12"/>
  <c r="R17" i="12"/>
  <c r="V16" i="12"/>
  <c r="U16" i="12"/>
  <c r="T16" i="12"/>
  <c r="X16" i="12" s="1"/>
  <c r="S16" i="12"/>
  <c r="R16" i="12"/>
  <c r="V15" i="12"/>
  <c r="U15" i="12"/>
  <c r="T15" i="12"/>
  <c r="S15" i="12"/>
  <c r="R15" i="12"/>
  <c r="X15" i="12" s="1"/>
  <c r="T13" i="12"/>
  <c r="S13" i="12"/>
  <c r="R13" i="12"/>
  <c r="X13" i="12" s="1"/>
  <c r="V12" i="12"/>
  <c r="U12" i="12"/>
  <c r="T12" i="12"/>
  <c r="X12" i="12" s="1"/>
  <c r="S12" i="12"/>
  <c r="R12" i="12"/>
  <c r="U29" i="11"/>
  <c r="T29" i="11"/>
  <c r="S29" i="11"/>
  <c r="R29" i="11"/>
  <c r="X29" i="11" s="1"/>
  <c r="T28" i="11"/>
  <c r="S28" i="11"/>
  <c r="R28" i="11"/>
  <c r="X28" i="11" s="1"/>
  <c r="U27" i="11"/>
  <c r="T27" i="11"/>
  <c r="S27" i="11"/>
  <c r="R27" i="11"/>
  <c r="X27" i="11" s="1"/>
  <c r="X26" i="11"/>
  <c r="S26" i="11"/>
  <c r="R26" i="11"/>
  <c r="T25" i="11"/>
  <c r="X25" i="11" s="1"/>
  <c r="S25" i="11"/>
  <c r="R25" i="11"/>
  <c r="V22" i="11"/>
  <c r="U22" i="11"/>
  <c r="T22" i="11"/>
  <c r="S22" i="11"/>
  <c r="X22" i="11" s="1"/>
  <c r="R22" i="11"/>
  <c r="V21" i="11"/>
  <c r="U21" i="11"/>
  <c r="T21" i="11"/>
  <c r="S21" i="11"/>
  <c r="R21" i="11"/>
  <c r="X21" i="11" s="1"/>
  <c r="X20" i="11"/>
  <c r="V20" i="11"/>
  <c r="U20" i="11"/>
  <c r="T20" i="11"/>
  <c r="S20" i="11"/>
  <c r="R20" i="11"/>
  <c r="V19" i="11"/>
  <c r="U19" i="11"/>
  <c r="T19" i="11"/>
  <c r="S19" i="11"/>
  <c r="X19" i="11" s="1"/>
  <c r="R19" i="11"/>
  <c r="V18" i="11"/>
  <c r="U18" i="11"/>
  <c r="T18" i="11"/>
  <c r="S18" i="11"/>
  <c r="R18" i="11"/>
  <c r="X18" i="11" s="1"/>
  <c r="V17" i="11"/>
  <c r="U17" i="11"/>
  <c r="T17" i="11"/>
  <c r="S17" i="11"/>
  <c r="R17" i="11"/>
  <c r="X17" i="11" s="1"/>
  <c r="V16" i="11"/>
  <c r="U16" i="11"/>
  <c r="T16" i="11"/>
  <c r="S16" i="11"/>
  <c r="R16" i="11"/>
  <c r="X16" i="11" s="1"/>
  <c r="T13" i="11"/>
  <c r="X13" i="11" s="1"/>
  <c r="S13" i="11"/>
  <c r="R13" i="11"/>
  <c r="V12" i="11"/>
  <c r="U12" i="11"/>
  <c r="X12" i="11" s="1"/>
  <c r="T12" i="11"/>
  <c r="S12" i="11"/>
  <c r="R12" i="11"/>
  <c r="U29" i="10"/>
  <c r="T29" i="10"/>
  <c r="S29" i="10"/>
  <c r="R29" i="10"/>
  <c r="T28" i="10"/>
  <c r="S28" i="10"/>
  <c r="R28" i="10"/>
  <c r="X28" i="10" s="1"/>
  <c r="X27" i="10"/>
  <c r="U27" i="10"/>
  <c r="T27" i="10"/>
  <c r="S27" i="10"/>
  <c r="R27" i="10"/>
  <c r="S26" i="10"/>
  <c r="R26" i="10"/>
  <c r="X26" i="10" s="1"/>
  <c r="T25" i="10"/>
  <c r="S25" i="10"/>
  <c r="R25" i="10"/>
  <c r="X22" i="10"/>
  <c r="V22" i="10"/>
  <c r="U22" i="10"/>
  <c r="T22" i="10"/>
  <c r="S22" i="10"/>
  <c r="R22" i="10"/>
  <c r="V21" i="10"/>
  <c r="U21" i="10"/>
  <c r="T21" i="10"/>
  <c r="S21" i="10"/>
  <c r="R21" i="10"/>
  <c r="X21" i="10" s="1"/>
  <c r="X20" i="10"/>
  <c r="V20" i="10"/>
  <c r="U20" i="10"/>
  <c r="T20" i="10"/>
  <c r="S20" i="10"/>
  <c r="R20" i="10"/>
  <c r="V19" i="10"/>
  <c r="U19" i="10"/>
  <c r="T19" i="10"/>
  <c r="S19" i="10"/>
  <c r="R19" i="10"/>
  <c r="X19" i="10" s="1"/>
  <c r="X18" i="10"/>
  <c r="V18" i="10"/>
  <c r="U18" i="10"/>
  <c r="T18" i="10"/>
  <c r="S18" i="10"/>
  <c r="R18" i="10"/>
  <c r="V17" i="10"/>
  <c r="U17" i="10"/>
  <c r="T17" i="10"/>
  <c r="S17" i="10"/>
  <c r="R17" i="10"/>
  <c r="X17" i="10" s="1"/>
  <c r="V16" i="10"/>
  <c r="U16" i="10"/>
  <c r="T16" i="10"/>
  <c r="S16" i="10"/>
  <c r="X16" i="10" s="1"/>
  <c r="R16" i="10"/>
  <c r="T13" i="10"/>
  <c r="S13" i="10"/>
  <c r="X13" i="10" s="1"/>
  <c r="R13" i="10"/>
  <c r="V12" i="10"/>
  <c r="U12" i="10"/>
  <c r="T12" i="10"/>
  <c r="S12" i="10"/>
  <c r="R12" i="10"/>
  <c r="X12" i="10" s="1"/>
  <c r="X29" i="8"/>
  <c r="U29" i="8"/>
  <c r="T29" i="8"/>
  <c r="S29" i="8"/>
  <c r="R29" i="8"/>
  <c r="T28" i="8"/>
  <c r="S28" i="8"/>
  <c r="R28" i="8"/>
  <c r="X28" i="8" s="1"/>
  <c r="U27" i="8"/>
  <c r="T27" i="8"/>
  <c r="S27" i="8"/>
  <c r="X27" i="8" s="1"/>
  <c r="R27" i="8"/>
  <c r="S26" i="8"/>
  <c r="R26" i="8"/>
  <c r="X26" i="8" s="1"/>
  <c r="T25" i="8"/>
  <c r="S25" i="8"/>
  <c r="R25" i="8"/>
  <c r="X25" i="8" s="1"/>
  <c r="V22" i="8"/>
  <c r="U22" i="8"/>
  <c r="X22" i="8" s="1"/>
  <c r="T22" i="8"/>
  <c r="S22" i="8"/>
  <c r="R22" i="8"/>
  <c r="V21" i="8"/>
  <c r="U21" i="8"/>
  <c r="T21" i="8"/>
  <c r="S21" i="8"/>
  <c r="R21" i="8"/>
  <c r="X21" i="8" s="1"/>
  <c r="V20" i="8"/>
  <c r="U20" i="8"/>
  <c r="T20" i="8"/>
  <c r="R20" i="8"/>
  <c r="V19" i="8"/>
  <c r="U19" i="8"/>
  <c r="T19" i="8"/>
  <c r="R19" i="8"/>
  <c r="X19" i="8" s="1"/>
  <c r="V18" i="8"/>
  <c r="U18" i="8"/>
  <c r="T18" i="8"/>
  <c r="R18" i="8"/>
  <c r="V17" i="8"/>
  <c r="U17" i="8"/>
  <c r="T17" i="8"/>
  <c r="R17" i="8"/>
  <c r="X17" i="8" s="1"/>
  <c r="V16" i="8"/>
  <c r="U16" i="8"/>
  <c r="X16" i="8" s="1"/>
  <c r="T16" i="8"/>
  <c r="R16" i="8"/>
  <c r="T13" i="8"/>
  <c r="S13" i="8"/>
  <c r="X13" i="8" s="1"/>
  <c r="R13" i="8"/>
  <c r="V12" i="8"/>
  <c r="U12" i="8"/>
  <c r="T12" i="8"/>
  <c r="S12" i="8"/>
  <c r="R12" i="8"/>
  <c r="X12" i="8" s="1"/>
  <c r="U29" i="7"/>
  <c r="T29" i="7"/>
  <c r="S29" i="7"/>
  <c r="R29" i="7"/>
  <c r="T28" i="7"/>
  <c r="S28" i="7"/>
  <c r="R28" i="7"/>
  <c r="X28" i="7" s="1"/>
  <c r="U27" i="7"/>
  <c r="T27" i="7"/>
  <c r="S27" i="7"/>
  <c r="R27" i="7"/>
  <c r="S26" i="7"/>
  <c r="R26" i="7"/>
  <c r="X26" i="7" s="1"/>
  <c r="T25" i="7"/>
  <c r="S25" i="7"/>
  <c r="R25" i="7"/>
  <c r="X25" i="7" s="1"/>
  <c r="V22" i="7"/>
  <c r="U22" i="7"/>
  <c r="T22" i="7"/>
  <c r="S22" i="7"/>
  <c r="R22" i="7"/>
  <c r="X22" i="7" s="1"/>
  <c r="V21" i="7"/>
  <c r="U21" i="7"/>
  <c r="T21" i="7"/>
  <c r="S21" i="7"/>
  <c r="R21" i="7"/>
  <c r="X21" i="7" s="1"/>
  <c r="V20" i="7"/>
  <c r="U20" i="7"/>
  <c r="T20" i="7"/>
  <c r="S20" i="7"/>
  <c r="R20" i="7"/>
  <c r="X20" i="7" s="1"/>
  <c r="V19" i="7"/>
  <c r="U19" i="7"/>
  <c r="T19" i="7"/>
  <c r="S19" i="7"/>
  <c r="R19" i="7"/>
  <c r="X19" i="7" s="1"/>
  <c r="V18" i="7"/>
  <c r="U18" i="7"/>
  <c r="T18" i="7"/>
  <c r="S18" i="7"/>
  <c r="R18" i="7"/>
  <c r="X18" i="7" s="1"/>
  <c r="V17" i="7"/>
  <c r="U17" i="7"/>
  <c r="T17" i="7"/>
  <c r="R17" i="7"/>
  <c r="X17" i="7" s="1"/>
  <c r="V16" i="7"/>
  <c r="U16" i="7"/>
  <c r="T16" i="7"/>
  <c r="R16" i="7"/>
  <c r="X16" i="7" s="1"/>
  <c r="T13" i="7"/>
  <c r="S13" i="7"/>
  <c r="R13" i="7"/>
  <c r="V12" i="7"/>
  <c r="X12" i="7" s="1"/>
  <c r="U12" i="7"/>
  <c r="T12" i="7"/>
  <c r="S12" i="7"/>
  <c r="R12" i="7"/>
  <c r="X29" i="6"/>
  <c r="U29" i="6"/>
  <c r="T29" i="6"/>
  <c r="S29" i="6"/>
  <c r="R29" i="6"/>
  <c r="T28" i="6"/>
  <c r="S28" i="6"/>
  <c r="R28" i="6"/>
  <c r="X28" i="6" s="1"/>
  <c r="U27" i="6"/>
  <c r="T27" i="6"/>
  <c r="S27" i="6"/>
  <c r="R27" i="6"/>
  <c r="S26" i="6"/>
  <c r="R26" i="6"/>
  <c r="X26" i="6" s="1"/>
  <c r="T25" i="6"/>
  <c r="S25" i="6"/>
  <c r="R25" i="6"/>
  <c r="X25" i="6" s="1"/>
  <c r="V22" i="6"/>
  <c r="U22" i="6"/>
  <c r="X22" i="6" s="1"/>
  <c r="T22" i="6"/>
  <c r="S22" i="6"/>
  <c r="R22" i="6"/>
  <c r="V21" i="6"/>
  <c r="U21" i="6"/>
  <c r="T21" i="6"/>
  <c r="S21" i="6"/>
  <c r="R21" i="6"/>
  <c r="X21" i="6" s="1"/>
  <c r="V20" i="6"/>
  <c r="U20" i="6"/>
  <c r="T20" i="6"/>
  <c r="S20" i="6"/>
  <c r="R20" i="6"/>
  <c r="V19" i="6"/>
  <c r="U19" i="6"/>
  <c r="T19" i="6"/>
  <c r="S19" i="6"/>
  <c r="R19" i="6"/>
  <c r="X19" i="6" s="1"/>
  <c r="V18" i="6"/>
  <c r="U18" i="6"/>
  <c r="X18" i="6" s="1"/>
  <c r="T18" i="6"/>
  <c r="S18" i="6"/>
  <c r="R18" i="6"/>
  <c r="V17" i="6"/>
  <c r="U17" i="6"/>
  <c r="T17" i="6"/>
  <c r="S17" i="6"/>
  <c r="R17" i="6"/>
  <c r="X17" i="6" s="1"/>
  <c r="V16" i="6"/>
  <c r="U16" i="6"/>
  <c r="T16" i="6"/>
  <c r="R16" i="6"/>
  <c r="T13" i="6"/>
  <c r="S13" i="6"/>
  <c r="X13" i="6" s="1"/>
  <c r="R13" i="6"/>
  <c r="V12" i="6"/>
  <c r="U12" i="6"/>
  <c r="T12" i="6"/>
  <c r="S12" i="6"/>
  <c r="R12" i="6"/>
  <c r="X12" i="6" s="1"/>
  <c r="U29" i="5"/>
  <c r="T29" i="5"/>
  <c r="S29" i="5"/>
  <c r="R29" i="5"/>
  <c r="X29" i="5" s="1"/>
  <c r="T28" i="5"/>
  <c r="S28" i="5"/>
  <c r="R28" i="5"/>
  <c r="X28" i="5" s="1"/>
  <c r="U27" i="5"/>
  <c r="T27" i="5"/>
  <c r="S27" i="5"/>
  <c r="R27" i="5"/>
  <c r="S26" i="5"/>
  <c r="R26" i="5"/>
  <c r="X26" i="5" s="1"/>
  <c r="T25" i="5"/>
  <c r="S25" i="5"/>
  <c r="R25" i="5"/>
  <c r="X25" i="5" s="1"/>
  <c r="V22" i="5"/>
  <c r="U22" i="5"/>
  <c r="T22" i="5"/>
  <c r="S22" i="5"/>
  <c r="R22" i="5"/>
  <c r="X22" i="5" s="1"/>
  <c r="V21" i="5"/>
  <c r="X21" i="5" s="1"/>
  <c r="U21" i="5"/>
  <c r="T21" i="5"/>
  <c r="S21" i="5"/>
  <c r="R21" i="5"/>
  <c r="V20" i="5"/>
  <c r="U20" i="5"/>
  <c r="T20" i="5"/>
  <c r="X20" i="5" s="1"/>
  <c r="S20" i="5"/>
  <c r="R20" i="5"/>
  <c r="V19" i="5"/>
  <c r="U19" i="5"/>
  <c r="T19" i="5"/>
  <c r="R19" i="5"/>
  <c r="X19" i="5" s="1"/>
  <c r="V18" i="5"/>
  <c r="U18" i="5"/>
  <c r="T18" i="5"/>
  <c r="R18" i="5"/>
  <c r="X18" i="5" s="1"/>
  <c r="V17" i="5"/>
  <c r="U17" i="5"/>
  <c r="T17" i="5"/>
  <c r="R17" i="5"/>
  <c r="V16" i="5"/>
  <c r="U16" i="5"/>
  <c r="T16" i="5"/>
  <c r="R16" i="5"/>
  <c r="T13" i="5"/>
  <c r="S13" i="5"/>
  <c r="R13" i="5"/>
  <c r="X13" i="5" s="1"/>
  <c r="V12" i="5"/>
  <c r="U12" i="5"/>
  <c r="T12" i="5"/>
  <c r="S12" i="5"/>
  <c r="R12" i="5"/>
  <c r="X23" i="12" l="1"/>
  <c r="X46" i="12" s="1"/>
  <c r="I46" i="12" s="1"/>
  <c r="B10" i="12" s="1"/>
  <c r="X23" i="11"/>
  <c r="X46" i="11" s="1"/>
  <c r="I46" i="11" s="1"/>
  <c r="B10" i="11" s="1"/>
  <c r="X20" i="8"/>
  <c r="X29" i="10"/>
  <c r="X25" i="10"/>
  <c r="X23" i="10"/>
  <c r="X18" i="8"/>
  <c r="X29" i="7"/>
  <c r="X27" i="7"/>
  <c r="X13" i="7"/>
  <c r="X27" i="6"/>
  <c r="X23" i="7"/>
  <c r="X16" i="6"/>
  <c r="X23" i="6" s="1"/>
  <c r="I46" i="6" s="1"/>
  <c r="B10" i="6" s="1"/>
  <c r="X20" i="6"/>
  <c r="X27" i="5"/>
  <c r="X17" i="5"/>
  <c r="X16" i="5"/>
  <c r="X23" i="5" s="1"/>
  <c r="X46" i="5" s="1"/>
  <c r="I46" i="5" s="1"/>
  <c r="B10" i="5" s="1"/>
  <c r="X12" i="5"/>
  <c r="T17" i="2"/>
  <c r="U17" i="2"/>
  <c r="V17" i="2"/>
  <c r="U29" i="2"/>
  <c r="T29" i="2"/>
  <c r="S29" i="2"/>
  <c r="R29" i="2"/>
  <c r="T28" i="2"/>
  <c r="S28" i="2"/>
  <c r="R28" i="2"/>
  <c r="U27" i="2"/>
  <c r="T27" i="2"/>
  <c r="S27" i="2"/>
  <c r="R27" i="2"/>
  <c r="S26" i="2"/>
  <c r="R26" i="2"/>
  <c r="T25" i="2"/>
  <c r="S25" i="2"/>
  <c r="R25" i="2"/>
  <c r="V22" i="2"/>
  <c r="U22" i="2"/>
  <c r="T22" i="2"/>
  <c r="S22" i="2"/>
  <c r="V21" i="2"/>
  <c r="U21" i="2"/>
  <c r="T21" i="2"/>
  <c r="S21" i="2"/>
  <c r="V20" i="2"/>
  <c r="U20" i="2"/>
  <c r="T20" i="2"/>
  <c r="S20" i="2"/>
  <c r="R20" i="2"/>
  <c r="V19" i="2"/>
  <c r="U19" i="2"/>
  <c r="T19" i="2"/>
  <c r="S19" i="2"/>
  <c r="R19" i="2"/>
  <c r="V18" i="2"/>
  <c r="U18" i="2"/>
  <c r="T18" i="2"/>
  <c r="R18" i="2"/>
  <c r="V16" i="2"/>
  <c r="U16" i="2"/>
  <c r="T16" i="2"/>
  <c r="T13" i="2"/>
  <c r="S13" i="2"/>
  <c r="R13" i="2"/>
  <c r="V12" i="2"/>
  <c r="U12" i="2"/>
  <c r="T12" i="2"/>
  <c r="S12" i="2"/>
  <c r="R12" i="2"/>
  <c r="X46" i="10" l="1"/>
  <c r="I46" i="10" s="1"/>
  <c r="B10" i="10" s="1"/>
  <c r="X23" i="8"/>
  <c r="X46" i="8" s="1"/>
  <c r="I46" i="8" s="1"/>
  <c r="B10" i="8" s="1"/>
  <c r="X46" i="7"/>
  <c r="I46" i="7" s="1"/>
  <c r="B10" i="7" s="1"/>
  <c r="X26" i="2"/>
  <c r="X17" i="2"/>
  <c r="X18" i="2"/>
  <c r="X22" i="2"/>
  <c r="X25" i="2"/>
  <c r="X16" i="2"/>
  <c r="X21" i="2"/>
  <c r="X29" i="2"/>
  <c r="X27" i="2"/>
  <c r="X28" i="2"/>
  <c r="X12" i="2"/>
  <c r="X13" i="2"/>
  <c r="X19" i="2"/>
  <c r="X20" i="2"/>
  <c r="X23" i="2" l="1"/>
  <c r="X46" i="2" s="1"/>
  <c r="I46" i="2" s="1"/>
  <c r="B10" i="2" l="1"/>
  <c r="X15" i="38"/>
  <c r="X23" i="38"/>
  <c r="I46" i="38"/>
  <c r="B10" i="38"/>
  <c r="I46" i="37"/>
  <c r="B10" i="3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Katie Rushton</author>
  </authors>
  <commentList>
    <comment ref="F56" authorId="0" shapeId="0" xr:uid="{E1B5F4FE-AFCD-407D-957B-A00617CB454D}">
      <text>
        <r>
          <rPr>
            <sz val="11"/>
            <color theme="1"/>
            <rFont val="Aptos Narrow"/>
            <family val="2"/>
            <scheme val="minor"/>
          </rPr>
          <t xml:space="preserve">Katie Rushton:
</t>
        </r>
      </text>
    </comment>
  </commentList>
</comments>
</file>

<file path=xl/sharedStrings.xml><?xml version="1.0" encoding="utf-8"?>
<sst xmlns="http://schemas.openxmlformats.org/spreadsheetml/2006/main" count="8993" uniqueCount="400">
  <si>
    <t>Comments</t>
  </si>
  <si>
    <t>Facility Name</t>
  </si>
  <si>
    <t>Postcode</t>
  </si>
  <si>
    <t>Active Places Site ID</t>
  </si>
  <si>
    <t>Sub Area</t>
  </si>
  <si>
    <t>Accessibility Type</t>
  </si>
  <si>
    <t>Facility Type</t>
  </si>
  <si>
    <t>Operator Name</t>
  </si>
  <si>
    <t>QUALITY RATING</t>
  </si>
  <si>
    <t>TOTAL</t>
  </si>
  <si>
    <t>General Condition</t>
  </si>
  <si>
    <t>Excellent</t>
  </si>
  <si>
    <t>Good</t>
  </si>
  <si>
    <t>Average</t>
  </si>
  <si>
    <t>Poor</t>
  </si>
  <si>
    <t xml:space="preserve"> </t>
  </si>
  <si>
    <t>Very Poor</t>
  </si>
  <si>
    <t>Need for capital investment</t>
  </si>
  <si>
    <t>Minimal</t>
  </si>
  <si>
    <t>Moderate</t>
  </si>
  <si>
    <t>Significant</t>
  </si>
  <si>
    <t>Facility Quality</t>
  </si>
  <si>
    <t>Facility ID</t>
  </si>
  <si>
    <t>Studio</t>
  </si>
  <si>
    <r>
      <t xml:space="preserve">NB: MUST BE FILLED IN!! </t>
    </r>
    <r>
      <rPr>
        <b/>
        <i/>
        <sz val="11"/>
        <rFont val="Arial"/>
        <family val="2"/>
      </rPr>
      <t>TOTAL NUMBER OF FACILITIES RATED</t>
    </r>
  </si>
  <si>
    <t>Disability Access</t>
  </si>
  <si>
    <t xml:space="preserve">Full </t>
  </si>
  <si>
    <t>Partial</t>
  </si>
  <si>
    <t>No</t>
  </si>
  <si>
    <t>Served by Public Transport</t>
  </si>
  <si>
    <t>Yes*</t>
  </si>
  <si>
    <t>* a short walk away</t>
  </si>
  <si>
    <t>Good Natural Presence</t>
  </si>
  <si>
    <t>Well Signposted</t>
  </si>
  <si>
    <t>Some</t>
  </si>
  <si>
    <t>Car Parking</t>
  </si>
  <si>
    <t>Development Potential</t>
  </si>
  <si>
    <t>Lots</t>
  </si>
  <si>
    <t>No potential</t>
  </si>
  <si>
    <t>Ancillary Facility available on-site</t>
  </si>
  <si>
    <t>Changing Rooms</t>
  </si>
  <si>
    <t>Showers</t>
  </si>
  <si>
    <t>Toilets</t>
  </si>
  <si>
    <t>Equipment Storage</t>
  </si>
  <si>
    <t>Café</t>
  </si>
  <si>
    <t>Parking</t>
  </si>
  <si>
    <t>0-10</t>
  </si>
  <si>
    <t>Floodlights</t>
  </si>
  <si>
    <t xml:space="preserve">Quality of Ancillary Facility </t>
  </si>
  <si>
    <r>
      <rPr>
        <b/>
        <sz val="11"/>
        <rFont val="Arial"/>
        <family val="2"/>
      </rPr>
      <t>Notes:</t>
    </r>
    <r>
      <rPr>
        <sz val="11"/>
        <rFont val="Arial"/>
        <family val="2"/>
      </rPr>
      <t xml:space="preserve"> </t>
    </r>
  </si>
  <si>
    <t>Type of Sport Played at this Venue</t>
  </si>
  <si>
    <t>Forms of Play</t>
  </si>
  <si>
    <t>Pay and Play</t>
  </si>
  <si>
    <t>Club Use</t>
  </si>
  <si>
    <t>Regular Bookings</t>
  </si>
  <si>
    <t>Disabled Clubs/Usage</t>
  </si>
  <si>
    <t>Social Prescribing</t>
  </si>
  <si>
    <t>Sports Development Programmes</t>
  </si>
  <si>
    <t>Type of Users</t>
  </si>
  <si>
    <t>Sports Clubs</t>
  </si>
  <si>
    <t>Community Organisations/Groups</t>
  </si>
  <si>
    <t>Individuals/Social groups</t>
  </si>
  <si>
    <t>Schools</t>
  </si>
  <si>
    <t>Clubs using the facility (if known)</t>
  </si>
  <si>
    <t>Cross Border Demand (if known)</t>
  </si>
  <si>
    <t xml:space="preserve">Throughput </t>
  </si>
  <si>
    <t xml:space="preserve">Availability </t>
  </si>
  <si>
    <t>Facility Year Built</t>
  </si>
  <si>
    <t>Facility Year Refurbished</t>
  </si>
  <si>
    <t xml:space="preserve">Notes: </t>
  </si>
  <si>
    <t>Ancillary Facility Year Refurbished</t>
  </si>
  <si>
    <t>Key</t>
  </si>
  <si>
    <t>Rating</t>
  </si>
  <si>
    <t>&gt;80%</t>
  </si>
  <si>
    <t>60% - 80%</t>
  </si>
  <si>
    <t>40% - 59%</t>
  </si>
  <si>
    <t>20%-39%</t>
  </si>
  <si>
    <t>&lt;20%</t>
  </si>
  <si>
    <t>‘Play and Play’ refers to the ability to access sporting facilities without the need for affiliation or membership to a club or facility</t>
  </si>
  <si>
    <t>"People Keeping Well"</t>
  </si>
  <si>
    <t>Back to Netball, Learn to Swim, Wildcats, All Stars etc</t>
  </si>
  <si>
    <t>Darren Bettison Wellbeing Service</t>
  </si>
  <si>
    <t>NG18 5JP</t>
  </si>
  <si>
    <t>Registered Membership Use</t>
  </si>
  <si>
    <t>Health and Fitness Gym</t>
  </si>
  <si>
    <t>x</t>
  </si>
  <si>
    <t>Health and Fitness Gym (20 stations)</t>
  </si>
  <si>
    <t>Performance 360</t>
  </si>
  <si>
    <t>Small Group exercise and PT gym</t>
  </si>
  <si>
    <t>NG19 7AE</t>
  </si>
  <si>
    <t>uMac</t>
  </si>
  <si>
    <t>YuMac</t>
  </si>
  <si>
    <t>NG18 5QP</t>
  </si>
  <si>
    <t>Sports Club/Community Association</t>
  </si>
  <si>
    <t>Stusio</t>
  </si>
  <si>
    <t>Phoenix Brazilian Jiu Jitsu &amp; Fitness</t>
  </si>
  <si>
    <t>The Reform Lounge</t>
  </si>
  <si>
    <t>Crossfit 17</t>
  </si>
  <si>
    <t>NG18 5ER</t>
  </si>
  <si>
    <t>Health ans Fitness Gym</t>
  </si>
  <si>
    <t>Health and Fitness Gym (30 stations)</t>
  </si>
  <si>
    <t>Old Tyme Strength</t>
  </si>
  <si>
    <t>NG18 5RR</t>
  </si>
  <si>
    <t>ND Fitness</t>
  </si>
  <si>
    <t>NG20 0JW</t>
  </si>
  <si>
    <t>Pace Gym and Fitness Centre</t>
  </si>
  <si>
    <t>NG10 7QX</t>
  </si>
  <si>
    <t>Health and Fitness Gym (80 stations)</t>
  </si>
  <si>
    <t>11-20</t>
  </si>
  <si>
    <t>Angel's Gym</t>
  </si>
  <si>
    <t>NG19 9BG</t>
  </si>
  <si>
    <t>The Fitness Box</t>
  </si>
  <si>
    <t xml:space="preserve">Mainly Personal Training sessions and Group exercise classes. </t>
  </si>
  <si>
    <t>NG19 9LS</t>
  </si>
  <si>
    <t>The Uniit</t>
  </si>
  <si>
    <t>NG19 9NR</t>
  </si>
  <si>
    <t>Health and Fitness Gym (50 stations)</t>
  </si>
  <si>
    <t>TGS Gym Mansfield</t>
  </si>
  <si>
    <t>NG18 1QJ</t>
  </si>
  <si>
    <t>TGS Gyms</t>
  </si>
  <si>
    <t>Health and Fitnesss Gym (80 stations)</t>
  </si>
  <si>
    <t>Starz CIC Movement and Circus Arts</t>
  </si>
  <si>
    <t>Offer a range of classes and activities for young children through to adults. Disability inclusive sessions also available</t>
  </si>
  <si>
    <t>NG21 0HJ</t>
  </si>
  <si>
    <t>Gymnastics Centre</t>
  </si>
  <si>
    <t>Vale Road Skate Park</t>
  </si>
  <si>
    <t>Free to access</t>
  </si>
  <si>
    <t>NG19 8DR</t>
  </si>
  <si>
    <t>Skate Park</t>
  </si>
  <si>
    <t xml:space="preserve">Mansfield District Council </t>
  </si>
  <si>
    <t>Peafield Park Skate Park</t>
  </si>
  <si>
    <t xml:space="preserve">Free to access </t>
  </si>
  <si>
    <t>NG19  9AN</t>
  </si>
  <si>
    <t>Mansfiel Rugby Union Football Club</t>
  </si>
  <si>
    <t xml:space="preserve">Gym owned by rugby club outsourced to external </t>
  </si>
  <si>
    <t>NG18 3EW</t>
  </si>
  <si>
    <t>Sports Hall/Health and Fitness Gym</t>
  </si>
  <si>
    <t>Mansfield Rugby Union Football Club</t>
  </si>
  <si>
    <t>Sports Hall (4 courts)</t>
  </si>
  <si>
    <t>41-50</t>
  </si>
  <si>
    <t>Gym - 2004 , Hall - 2017</t>
  </si>
  <si>
    <t>All Saints Catholic Academy</t>
  </si>
  <si>
    <t>Limited information avaiable online</t>
  </si>
  <si>
    <t>NG19 6BW</t>
  </si>
  <si>
    <t>Sports Hall</t>
  </si>
  <si>
    <t>21-30</t>
  </si>
  <si>
    <t>Detailed Timetable - All Year</t>
  </si>
  <si>
    <t>World Physiques Gym</t>
  </si>
  <si>
    <t>DESKTOP AUDIT
Renamed as Underground Physiques Gym</t>
  </si>
  <si>
    <t>NG18 5NF</t>
  </si>
  <si>
    <t>d</t>
  </si>
  <si>
    <t>Health and Fitness Gym (56 stations)</t>
  </si>
  <si>
    <t>Pleasley Landmark Centre</t>
  </si>
  <si>
    <t>DESKTOP AUDIT
Sanctuary Mansfield - Gym located next to Pleasley Landmark Centre</t>
  </si>
  <si>
    <t>NG19 7SP</t>
  </si>
  <si>
    <t>Sports Hall/Gym</t>
  </si>
  <si>
    <t>X</t>
  </si>
  <si>
    <t>Activity Hall (1 court)</t>
  </si>
  <si>
    <t>Health &amp; Fitness Gym (10 stations)</t>
  </si>
  <si>
    <t>Hall 2003, Gym 2021</t>
  </si>
  <si>
    <t>Vision West Nottinghamshire College</t>
  </si>
  <si>
    <t>DESKTOP AUDIT</t>
  </si>
  <si>
    <t>NG18 5BH</t>
  </si>
  <si>
    <t>Sports Hall (6 courts)</t>
  </si>
  <si>
    <t>31-40</t>
  </si>
  <si>
    <t>The Garibaldi School</t>
  </si>
  <si>
    <t>NG19 0JX</t>
  </si>
  <si>
    <t>Mains Sports Hall (4 courts)</t>
  </si>
  <si>
    <t>Activity Hall (1 courts)</t>
  </si>
  <si>
    <t>Sports Hall 1994, Activity Hall 1987</t>
  </si>
  <si>
    <t>The Flying High Academy</t>
  </si>
  <si>
    <t>NG19 6EX</t>
  </si>
  <si>
    <t>Private</t>
  </si>
  <si>
    <t>Activity Hall</t>
  </si>
  <si>
    <t>Next Level Sports Holiday Clubs</t>
  </si>
  <si>
    <t>The Brunts Academy</t>
  </si>
  <si>
    <t>NG18 2AT</t>
  </si>
  <si>
    <t>All Year</t>
  </si>
  <si>
    <t>The Beech Academy</t>
  </si>
  <si>
    <t>NG19 6DX</t>
  </si>
  <si>
    <t>Queen Elizabeth's Academy</t>
  </si>
  <si>
    <t>DESKTOP AUDIT
Public Access to sports hall</t>
  </si>
  <si>
    <t>NG19 7AP</t>
  </si>
  <si>
    <t>All Year Round</t>
  </si>
  <si>
    <t>Main - 1990, Activity - 2002</t>
  </si>
  <si>
    <t>N/A</t>
  </si>
  <si>
    <t>Pure Gym (Mansfield)</t>
  </si>
  <si>
    <t>NG18 2RA</t>
  </si>
  <si>
    <t>Health and Fitness Gym/Studio</t>
  </si>
  <si>
    <t>Pure Gym</t>
  </si>
  <si>
    <t>Health &amp; Fitness Gym (220 stations)</t>
  </si>
  <si>
    <t>Mansfield Olympic Gymnastics Club</t>
  </si>
  <si>
    <t>DESKTOP AUDIT
NOT ON ACTIVE PLACES</t>
  </si>
  <si>
    <t>Gymnastics</t>
  </si>
  <si>
    <t>Gymnastics Area</t>
  </si>
  <si>
    <t>JD Gyms (Mansfield)</t>
  </si>
  <si>
    <t>DESKTOP AUDIT
Seperate spin and grpup exercise studio</t>
  </si>
  <si>
    <t>JD Gyms</t>
  </si>
  <si>
    <t>Health and Fitness Gym (250 stations)</t>
  </si>
  <si>
    <t>Dawn House School</t>
  </si>
  <si>
    <t>DESKTOP AUDIT
Pool - Public Access
Activity Hall - Private</t>
  </si>
  <si>
    <t>NG21 0DQ</t>
  </si>
  <si>
    <t>Activity Hall/Learner Pool</t>
  </si>
  <si>
    <t>Activity Hall (1 badminton court)</t>
  </si>
  <si>
    <t>Learner Pool</t>
  </si>
  <si>
    <t>Hall - 2021</t>
  </si>
  <si>
    <t>Pool - 2020</t>
  </si>
  <si>
    <t>Bannatyne Health Club (Mansfield)</t>
  </si>
  <si>
    <t>NG18 3HS</t>
  </si>
  <si>
    <t>Swimming Pool/Studio/Gym</t>
  </si>
  <si>
    <t>Bannatyne Health Club</t>
  </si>
  <si>
    <t>Swimming Pool (3 Lanes)</t>
  </si>
  <si>
    <t>Health and Fitness Gym (85 stations)</t>
  </si>
  <si>
    <t>Gym 2004</t>
  </si>
  <si>
    <t>Anytime Fitness Mansfield</t>
  </si>
  <si>
    <t>NG18 4AF</t>
  </si>
  <si>
    <t xml:space="preserve">30003802
</t>
  </si>
  <si>
    <t>Anytime Fitness</t>
  </si>
  <si>
    <t>Fitness Studio</t>
  </si>
  <si>
    <t>Manor Sport &amp; Recreation Centre</t>
  </si>
  <si>
    <t xml:space="preserve">No community use following Covid, no funding avaiable to support centre running. Prior to Covid facility was operated by the school, post covid staff were furloughed and then made redundant. Facilities are now only used for school lessons. Flooring in studio and sports hall was replaced recently due to flooding. 
Studio, gym and seperate changing facilities as well as early years centre can be accessed seperately from the school, meaning facilities could be open during school day to the community. Only offer servinbg the Mansfield Woodhouse community, Early Years centre provided a community hub. </t>
  </si>
  <si>
    <t>NG19 8JY</t>
  </si>
  <si>
    <t>Sports Hall/Studio/Gym</t>
  </si>
  <si>
    <t>The Manor Academy</t>
  </si>
  <si>
    <t>Health &amp; Fitness Gym  (32 stations)</t>
  </si>
  <si>
    <t>Sports Hall (4 x badminton court)</t>
  </si>
  <si>
    <t>Gymnasium (1 x badminton court)</t>
  </si>
  <si>
    <t>Gym - 2014</t>
  </si>
  <si>
    <t>Carr Lane Park</t>
  </si>
  <si>
    <t>Notes/Comments: Relatively new MUGA, high fence surround, basketball hoops, access from both path and field side, clear markings. Pump Track - good standard, utilised for International events. Skate Park - Good standard, easily accessed from footpath</t>
  </si>
  <si>
    <t>NG20 0BN</t>
  </si>
  <si>
    <t>BMX Track, MUGA, Skate Park</t>
  </si>
  <si>
    <t>BMX Race Track</t>
  </si>
  <si>
    <t>Free to Access</t>
  </si>
  <si>
    <t>MUGA</t>
  </si>
  <si>
    <t>Dawn till Dusk</t>
  </si>
  <si>
    <t>Rebecca Adlington Swimming Centre</t>
  </si>
  <si>
    <t xml:space="preserve">Notes/Comments: Swimming Lessons 1800 participants, no waiting list. Local Diving and Swimming Club access facilities during evenings. School access teaching and main pool. Limited space to expand on existing site. Health studio used as a quieter space for use of gym equipment. Used for spin classes prior to Covid. Would like additional meeting space to be avaiable within the centre for staff training. </t>
  </si>
  <si>
    <t>NG19 7BZ</t>
  </si>
  <si>
    <t>Swimming Pool/Health &amp; Fitness Gym</t>
  </si>
  <si>
    <t>Serco - More Leisure Community Trust</t>
  </si>
  <si>
    <t>Health &amp; Fitness Gym (37 Stations)</t>
  </si>
  <si>
    <t xml:space="preserve">Main Pool (6 lanes) </t>
  </si>
  <si>
    <t>Teaching Pool (20m x 7.5m)</t>
  </si>
  <si>
    <t>Health Studio (13 station)</t>
  </si>
  <si>
    <t>Free parking, Sufficient parking - sime overspill during gala/competition events</t>
  </si>
  <si>
    <t>Sherwood Colliery, Sherwood Seals</t>
  </si>
  <si>
    <t>H&amp;F Gym: 1991              Main Pool: 1933                 Teaching Pool: 1972</t>
  </si>
  <si>
    <t>Berry Hill Park Athletic Track</t>
  </si>
  <si>
    <t xml:space="preserve">Notes/Comments: Development of the surrounding park area including accessible footpaths, play areas, lake improvements and new multi functional community space and toilets. Funding allocated from the council's Town Fund pot. </t>
  </si>
  <si>
    <t>NG18 4PA</t>
  </si>
  <si>
    <t>Athletics</t>
  </si>
  <si>
    <t>Mansfield Harriers</t>
  </si>
  <si>
    <t>Oval Outdoor Track (8 Lanes)</t>
  </si>
  <si>
    <r>
      <rPr>
        <b/>
        <sz val="11"/>
        <rFont val="Arial"/>
        <family val="2"/>
      </rPr>
      <t>Notes:</t>
    </r>
    <r>
      <rPr>
        <sz val="11"/>
        <rFont val="Arial"/>
        <family val="2"/>
      </rPr>
      <t xml:space="preserve"> Unable to access changing facilities </t>
    </r>
  </si>
  <si>
    <t>Timetabled Activities</t>
  </si>
  <si>
    <t>King George V Recreation Ground</t>
  </si>
  <si>
    <t>Notes/Comments: Well maintained grass areas, some damage to tee beds. Open to access but no staff available. Opening times: Mon-Fri 7am-8pm Sat-Sun 10am-6pm - Note added "we may be closed due to staff"</t>
  </si>
  <si>
    <t>NG18 4JL</t>
  </si>
  <si>
    <t>Disc Golf/Golf</t>
  </si>
  <si>
    <t>Disc Golf</t>
  </si>
  <si>
    <t>Golf</t>
  </si>
  <si>
    <t>Tee beds were damaged in some cases</t>
  </si>
  <si>
    <r>
      <rPr>
        <b/>
        <sz val="11"/>
        <rFont val="Arial"/>
        <family val="2"/>
      </rPr>
      <t>Notes:</t>
    </r>
    <r>
      <rPr>
        <sz val="11"/>
        <rFont val="Arial"/>
        <family val="2"/>
      </rPr>
      <t xml:space="preserve"> Unable to access toilet facilities</t>
    </r>
  </si>
  <si>
    <t>Nottinghamshire Disc Golf Club</t>
  </si>
  <si>
    <t>Dawn to Dusk</t>
  </si>
  <si>
    <t>Water Meadows Swimming &amp; Fitness Complex</t>
  </si>
  <si>
    <t xml:space="preserve">Notes/Comments: Additional Climbing area of good quality, staff ratio 1:8 - Installed in 2023, utilised on weekends only. Main Pool untilised for classes, lessons and schools. Peak usage 4pm-7pm, club usage, early mornings and 7pm-9pm. Leisure Pool open Friday evenings, weekends, bank holidays and school holidays, requires 7 lifeguards, 10am-12pm peak times, max capaxity 200 tickets. Cafe area run by external organisation. Desire for softplay offer, removed through relocation of cafe and gym area and sports hall. </t>
  </si>
  <si>
    <t>NG18 1BA</t>
  </si>
  <si>
    <t>Swimming Pool/Health &amp; Fitness/Studio</t>
  </si>
  <si>
    <t>Main Pool (6 lanes)</t>
  </si>
  <si>
    <t>Leisure Pool</t>
  </si>
  <si>
    <t>Teaching Pool</t>
  </si>
  <si>
    <t>Health &amp; Fitness Gym (50 stations)</t>
  </si>
  <si>
    <t>50+</t>
  </si>
  <si>
    <r>
      <rPr>
        <b/>
        <sz val="11"/>
        <rFont val="Arial"/>
        <family val="2"/>
      </rPr>
      <t>Notes:</t>
    </r>
    <r>
      <rPr>
        <sz val="11"/>
        <rFont val="Arial"/>
        <family val="2"/>
      </rPr>
      <t xml:space="preserve"> 2 hours free parking for leisure centre customers</t>
    </r>
  </si>
  <si>
    <t>Mansfield Swimming Club</t>
  </si>
  <si>
    <t>Detailed Timings</t>
  </si>
  <si>
    <t>Pools: 1990       Gym/Studio: 2007</t>
  </si>
  <si>
    <t>Notes: Installation of splash pad, new gym equipment</t>
  </si>
  <si>
    <t>Notes: Retiling of flooring</t>
  </si>
  <si>
    <t>Fisher Lane Skate Plaza</t>
  </si>
  <si>
    <t>Notes/Comments: Free to access good quality skate park, located in large park area</t>
  </si>
  <si>
    <t>NG18 2SB</t>
  </si>
  <si>
    <t>Dusk till Dawn</t>
  </si>
  <si>
    <t>World Padel Academy</t>
  </si>
  <si>
    <t>Notes/Comments: The facility is located next to Mansfield Town FC ground. The site has been open since November 2024. The land is rented by MTFC and the owners have a good relationship with the club. There is coaching available on site. Bookings are made via the Playtomic app. Very well used facility, very few peak slots available.</t>
  </si>
  <si>
    <t>NG18 5DA</t>
  </si>
  <si>
    <t>NA</t>
  </si>
  <si>
    <t>Padel</t>
  </si>
  <si>
    <t>Health &amp; Fitness Gym (x Stations)</t>
  </si>
  <si>
    <t>Indoor Bowls (x Rinks)</t>
  </si>
  <si>
    <t>Indoor Tennis Centre (4 Courts)</t>
  </si>
  <si>
    <t xml:space="preserve">4 covered padel courts, floodlit. </t>
  </si>
  <si>
    <t>Sports Hall (x Courts)</t>
  </si>
  <si>
    <t>Studio (Fitness/Dance/Spin)</t>
  </si>
  <si>
    <t>Squash Courts ( x Courts)</t>
  </si>
  <si>
    <t>Swimming Pool (lane x dimension)</t>
  </si>
  <si>
    <r>
      <rPr>
        <b/>
        <sz val="11"/>
        <rFont val="Arial"/>
        <family val="2"/>
      </rPr>
      <t>Notes:</t>
    </r>
    <r>
      <rPr>
        <sz val="11"/>
        <rFont val="Arial"/>
        <family val="2"/>
      </rPr>
      <t xml:space="preserve"> no changing facilities, only toilets</t>
    </r>
  </si>
  <si>
    <t>High</t>
  </si>
  <si>
    <t>Booking via app</t>
  </si>
  <si>
    <t>Your Space (Mansfield)</t>
  </si>
  <si>
    <t xml:space="preserve">Notes/Comments: Membership approx £55 month. Excellent quality facility, large 100 station gym. Spa and Pool although pool not long enough for lane swimming. High levels of community usage although slightly higher membership fee than More Leisure sites. </t>
  </si>
  <si>
    <t>NG18 1HB</t>
  </si>
  <si>
    <t>Wet and dry leisure facility</t>
  </si>
  <si>
    <t>Health &amp; Fitness Gym (100 Stations)</t>
  </si>
  <si>
    <t>Indoor Tennis Centre (x Courts)</t>
  </si>
  <si>
    <t>Studio (Fitness/Dance/Spin) - 2</t>
  </si>
  <si>
    <t>Swimming Pool (18 x 6m)</t>
  </si>
  <si>
    <t>Warsop Health Hub</t>
  </si>
  <si>
    <t xml:space="preserve">Notes/Comments: Newly built facility in a deprived area, adding £320,000 of social value. Over 1,000 members which is significantly higher than predicted. Caters for NHS services and social prescribing. Currently 285 on roll for swim lessons, looking to acheive 380 by 2026. </t>
  </si>
  <si>
    <t>NG21 0AT</t>
  </si>
  <si>
    <t>Swimming Pool/Activity Hall/Health and Fitness Suite</t>
  </si>
  <si>
    <t>Health &amp; Fitness Gym (36 Stations)</t>
  </si>
  <si>
    <t>Swimming Pool (15 x 8 dimension)</t>
  </si>
  <si>
    <t>Activity Hall (2 Courts)</t>
  </si>
  <si>
    <t>Community Room</t>
  </si>
  <si>
    <t xml:space="preserve">1000 members, 285 on swim lessons, </t>
  </si>
  <si>
    <t>Available</t>
  </si>
  <si>
    <t>Bull Farm Skate Park</t>
  </si>
  <si>
    <t>Notes/Comments: Free to access average quality skate park, located in large park area</t>
  </si>
  <si>
    <t>NG19 7JJ</t>
  </si>
  <si>
    <t>Wheels</t>
  </si>
  <si>
    <t>Yeoman Hill Park</t>
  </si>
  <si>
    <t>NG19 9NA</t>
  </si>
  <si>
    <t>Mansfield Woodhouse Golf Club</t>
  </si>
  <si>
    <t>Notes/Comments: 9 Hole public golf course, with work needed throughout. Small booking office, but main ancillary provision seems to be located in the pub. Good parking and easily accessible</t>
  </si>
  <si>
    <t>NG19 9EU</t>
  </si>
  <si>
    <t>Commercial</t>
  </si>
  <si>
    <t>Maun Valley Park</t>
  </si>
  <si>
    <t>Notes/Comments:  Very poor cycling pump track with poor access and lots of signs of antisocial behaviour</t>
  </si>
  <si>
    <t>NG19 0QH</t>
  </si>
  <si>
    <t>Cycling Pump Track</t>
  </si>
  <si>
    <t>Mansfield District Council</t>
  </si>
  <si>
    <t>Switch Up Community Hub</t>
  </si>
  <si>
    <t xml:space="preserve">Notes/Comments: Notes/Comments: Community centre leased from Mansfield District Council. Offer a range out outreach and alternative education programmes. Boxing provision is excellent and caters for a wide range of abilities and programmes. Studio space has been lost to create small classrooms to cater for alternative education. </t>
  </si>
  <si>
    <t>NG18 2DF</t>
  </si>
  <si>
    <t>Activity Hall/Health and Fitness Suite</t>
  </si>
  <si>
    <t>Health and Fitness Gym - 15 stations</t>
  </si>
  <si>
    <t xml:space="preserve">Small, cramped space with a lack of equipment or natural light. </t>
  </si>
  <si>
    <t>Sports Hall - 1 court</t>
  </si>
  <si>
    <t xml:space="preserve">2 courts, but 1 is permamently taken up with boxing ring and other boxing facilities. </t>
  </si>
  <si>
    <t>Forest Town Arena</t>
  </si>
  <si>
    <t xml:space="preserve">Notes/Comments:  Poor quality track which looks out of use. Surrounding well used football pitch provision on the site of a busy community centre/sports club. Floodlighting of the football pitch but not the cycling track. </t>
  </si>
  <si>
    <t>NG19 0EE</t>
  </si>
  <si>
    <t>Cycling - Outdoor Velodrome</t>
  </si>
  <si>
    <t>Could not fully access - viewed from the gate</t>
  </si>
  <si>
    <t>Sherwood Forest Golf Club</t>
  </si>
  <si>
    <t xml:space="preserve">Notes/Comments: excellent quality private gold course, with high quality facilities. </t>
  </si>
  <si>
    <t>Driving Range</t>
  </si>
  <si>
    <t>Oak Tree Leisure Centre</t>
  </si>
  <si>
    <t>Notes/Comments: Large, generally good quality facility. Currently caters for a range of uses including pay and play and sports clubs, but also NHS programmes, poor health prevention groups etc. Sports hall caters for basketball, hockey, badminton, martial arts and football groups</t>
  </si>
  <si>
    <t>NG18 3RT</t>
  </si>
  <si>
    <t>Sports Hall/Health and Fitness Suite/Studio</t>
  </si>
  <si>
    <t>Health &amp; Fitness Gym (70 Stations)</t>
  </si>
  <si>
    <t>About to be refurbished in June 2025</t>
  </si>
  <si>
    <t>Health Suite (Innerva) (11 stations)</t>
  </si>
  <si>
    <t>Sports Hall (4 Courts)</t>
  </si>
  <si>
    <t>Studio 1</t>
  </si>
  <si>
    <t>Currently used as community room mainly, with some classes</t>
  </si>
  <si>
    <t>Studio 2</t>
  </si>
  <si>
    <t>Spin Studio (30 bikes)</t>
  </si>
  <si>
    <t>Notts County Foundation, basketball, hockey, badminton, martial arts and football groups</t>
  </si>
  <si>
    <t>swim! (Mansfield)</t>
  </si>
  <si>
    <t xml:space="preserve">Notes/Comments: 
Opening Times: Mon - Thurs 3pm-8.30pm, Fri 9am-8.30pm, Sat 8am-3pmam, Sun 8am-6.30pm
Classes for ages 0 - 11 years of age
1000 children on the swim programme
One large changing space with 14 cubicles
Utilises the spa pool from the previous DW which was located there. Swim! own the whole building renting part to Nile Wilson Gymnastics and a seperate retail unti currently up for sale. 
</t>
  </si>
  <si>
    <t>NG18 1HA</t>
  </si>
  <si>
    <t>Swimming Pool</t>
  </si>
  <si>
    <t>Swimming Pool (19m x 10m) 1.2m Deep</t>
  </si>
  <si>
    <t>Nike</t>
  </si>
  <si>
    <t>Swim! Members and sessions for local schools including Mansfield Primary and Sunnydale Nursery</t>
  </si>
  <si>
    <t>Restricted Open Times</t>
  </si>
  <si>
    <t>Opened in Feb 2022</t>
  </si>
  <si>
    <t>Niole Wilson Gymnastics (Mansfield)</t>
  </si>
  <si>
    <t>Notes/Comments: 
760 members from 2 years old through to adults, open all year roundoffer holiday clubs but no school delivery. 
Opening Times: Mon 4pm-8pm, Tues 10am-8pm, Wed 10am-8pm, Thur 4pm-9.30pm, Fri 11.30am-8pm, Sat 8.15am-3.30pm, Sun Closed
Maximum space capacity 50/60 6 classes at one time max 11 per class</t>
  </si>
  <si>
    <t>Gymnastics Space &amp; Equipment</t>
  </si>
  <si>
    <t>Large space featuring multipke pieces of gymnastics equipment</t>
  </si>
  <si>
    <t>Retail unit located next to the exisiting venue is available</t>
  </si>
  <si>
    <t>Nile Wilson Gymnastics Members</t>
  </si>
  <si>
    <t>776 Gymnastics Academy (Mansfield)</t>
  </si>
  <si>
    <t xml:space="preserve">Notes/Comments: 
Opening Times: Mon 4pm-8.15pm, Tues 4pm-7.15pm, Wed 4pm-8.15pm, Thur 4.15pm-7.10pm, Fri 4pm-7.10pm, Sat 9am-11.55am, Sun Closed
Classes for ages 3 - 15 years of age
shared soace with gymnastics and cherrleading groups , utilising the space a couple of evenings a week and a session on a Saturday, for children aged 5 - 17 years
Accomodate 7 stations at one time with 7 groups, 8 participants per group
Support with After School Club delivery in school settings
</t>
  </si>
  <si>
    <t>NG18 2RL</t>
  </si>
  <si>
    <t>776 Gymnastics and Cheer (Mansfield)</t>
  </si>
  <si>
    <t>Large space featuring multiple pieces of gymnastics equipment</t>
  </si>
  <si>
    <t>776 Gymnastics Academy Members, Host school festivals and Teacher Training sessions for local schools: King Edwards &amp; Asquith</t>
  </si>
  <si>
    <t>The Samworth Church Academy</t>
  </si>
  <si>
    <t xml:space="preserve">School utilise facilities all year round. Keen to maximise community usage of facilities to engage pupils in activity outside of school. Newly refurbished gym equipment, not yet avaiable to the community, keen to encourage older pupils to complete relevant qualifications and operate the gym during certain times. </t>
  </si>
  <si>
    <t>NG18 2DY</t>
  </si>
  <si>
    <t>Sportshall/Health &amp; Fitness Gym</t>
  </si>
  <si>
    <t>Sportshall</t>
  </si>
  <si>
    <t>Lines need repainting</t>
  </si>
  <si>
    <t>Health &amp; Fitness Gym (20 stations)</t>
  </si>
  <si>
    <t>Newly refurbished, not open to public</t>
  </si>
  <si>
    <t>smaller space with storage used for fencing group</t>
  </si>
  <si>
    <t>MUGA/Tennis Courts x 3</t>
  </si>
  <si>
    <t>Large grass area behind school</t>
  </si>
  <si>
    <r>
      <rPr>
        <b/>
        <sz val="11"/>
        <rFont val="Arial"/>
        <family val="2"/>
      </rPr>
      <t>Notes:</t>
    </r>
    <r>
      <rPr>
        <sz val="11"/>
        <rFont val="Arial"/>
        <family val="2"/>
      </rPr>
      <t xml:space="preserve"> Newly built changing room block</t>
    </r>
  </si>
  <si>
    <t>Fencing, Kick Start Football, Diddikicks football, Manasfield Rangers, Netball, Kickboxing, Taekwondo</t>
  </si>
  <si>
    <t>Farnsfield CC, Blidworth CC, access cricket net facilities during the Winter</t>
  </si>
  <si>
    <t>Outside of curriculum time including weekends</t>
  </si>
  <si>
    <t>Notes: Changing rooms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</si>
</sst>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11"/>
      <color theme="1"/>
      <name val="Aptos Narrow"/>
      <family val="2"/>
      <scheme val="minor"/>
    </font>
    <font>
      <sz val="11"/>
      <color theme="1"/>
      <name val="Arial"/>
      <family val="2"/>
    </font>
    <font>
      <b/>
      <sz val="11"/>
      <name val="Arial"/>
      <family val="2"/>
    </font>
    <font>
      <sz val="11"/>
      <name val="Arial"/>
      <family val="2"/>
    </font>
    <font>
      <b/>
      <i/>
      <sz val="11"/>
      <name val="Arial"/>
      <family val="2"/>
    </font>
    <font>
      <b/>
      <sz val="11"/>
      <color rgb="FFFF0000"/>
      <name val="Arial"/>
      <family val="2"/>
    </font>
    <font>
      <b/>
      <i/>
      <sz val="11"/>
      <color rgb="FF0000FF"/>
      <name val="Arial"/>
      <family val="2"/>
    </font>
    <font>
      <b/>
      <i/>
      <sz val="11"/>
      <color indexed="12"/>
      <name val="Arial"/>
      <family val="2"/>
    </font>
    <font>
      <b/>
      <i/>
      <sz val="11"/>
      <color indexed="10"/>
      <name val="Arial"/>
      <family val="2"/>
    </font>
    <font>
      <i/>
      <sz val="11"/>
      <name val="Arial"/>
      <family val="2"/>
    </font>
    <font>
      <b/>
      <sz val="11"/>
      <color theme="1"/>
      <name val="Aptos Narrow"/>
      <family val="2"/>
      <scheme val="minor"/>
    </font>
    <font>
      <sz val="11"/>
      <color rgb="FF000000"/>
      <name val="Aptos Narrow"/>
      <family val="2"/>
    </font>
  </fonts>
  <fills count="6">
    <fill>
      <patternFill patternType="none"/>
    </fill>
    <fill>
      <patternFill patternType="gray125"/>
    </fill>
    <fill>
      <patternFill patternType="solid">
        <fgColor indexed="51"/>
        <bgColor indexed="64"/>
      </patternFill>
    </fill>
    <fill>
      <patternFill patternType="solid">
        <fgColor indexed="22"/>
        <bgColor indexed="64"/>
      </patternFill>
    </fill>
    <fill>
      <patternFill patternType="solid">
        <fgColor rgb="FFFFCC00"/>
        <bgColor indexed="64"/>
      </patternFill>
    </fill>
    <fill>
      <patternFill patternType="solid">
        <fgColor rgb="FFFFC0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9" fontId="1" fillId="0" borderId="0" applyFont="0" applyFill="0" applyBorder="0" applyAlignment="0" applyProtection="0"/>
  </cellStyleXfs>
  <cellXfs count="77">
    <xf numFmtId="0" fontId="0" fillId="0" borderId="0" xfId="0"/>
    <xf numFmtId="0" fontId="2" fillId="0" borderId="0" xfId="0" applyFont="1"/>
    <xf numFmtId="0" fontId="3" fillId="0" borderId="1" xfId="0" applyFont="1" applyBorder="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0" xfId="0" applyFont="1" applyAlignment="1">
      <alignment horizontal="left" vertical="center"/>
    </xf>
    <xf numFmtId="9" fontId="6" fillId="0" borderId="1" xfId="0" applyNumberFormat="1" applyFont="1" applyBorder="1" applyAlignment="1">
      <alignment horizontal="left" vertical="center"/>
    </xf>
    <xf numFmtId="2" fontId="4" fillId="0" borderId="0" xfId="0" applyNumberFormat="1" applyFont="1" applyAlignment="1">
      <alignment horizontal="left" vertical="center"/>
    </xf>
    <xf numFmtId="0" fontId="5" fillId="0" borderId="0" xfId="0" applyFont="1" applyAlignment="1">
      <alignment horizontal="left" vertical="center"/>
    </xf>
    <xf numFmtId="0" fontId="3" fillId="2" borderId="1" xfId="0" applyFont="1" applyFill="1" applyBorder="1" applyAlignment="1">
      <alignment horizontal="left" vertical="center"/>
    </xf>
    <xf numFmtId="0" fontId="4" fillId="0" borderId="1" xfId="0" applyFont="1" applyBorder="1" applyAlignment="1">
      <alignment horizontal="left" vertical="center"/>
    </xf>
    <xf numFmtId="0" fontId="4" fillId="3" borderId="1" xfId="0" applyFont="1" applyFill="1" applyBorder="1" applyAlignment="1">
      <alignment horizontal="center" vertical="center"/>
    </xf>
    <xf numFmtId="2" fontId="3" fillId="0" borderId="0" xfId="0" applyNumberFormat="1" applyFont="1" applyAlignment="1">
      <alignment horizontal="left" vertical="center"/>
    </xf>
    <xf numFmtId="0" fontId="4" fillId="0" borderId="5" xfId="0" applyFont="1" applyBorder="1" applyAlignment="1">
      <alignment horizontal="left" vertical="center"/>
    </xf>
    <xf numFmtId="0" fontId="4" fillId="0" borderId="5" xfId="0" applyFont="1" applyBorder="1" applyAlignment="1">
      <alignment horizontal="center" vertical="center"/>
    </xf>
    <xf numFmtId="0" fontId="7" fillId="2" borderId="1" xfId="0"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4" fillId="0" borderId="3" xfId="0" applyFont="1" applyBorder="1" applyAlignment="1">
      <alignment horizontal="left" vertical="center"/>
    </xf>
    <xf numFmtId="0" fontId="4" fillId="0" borderId="3" xfId="0" applyFont="1" applyBorder="1" applyAlignment="1">
      <alignment horizontal="center" vertical="center"/>
    </xf>
    <xf numFmtId="0" fontId="10" fillId="0" borderId="0" xfId="0" applyFont="1" applyAlignment="1">
      <alignment horizontal="left" vertical="center"/>
    </xf>
    <xf numFmtId="0" fontId="4" fillId="0" borderId="6" xfId="0" applyFont="1" applyBorder="1" applyAlignment="1">
      <alignment horizontal="left" vertical="center"/>
    </xf>
    <xf numFmtId="0" fontId="3" fillId="3" borderId="1" xfId="0" applyFont="1" applyFill="1" applyBorder="1" applyAlignment="1">
      <alignment horizontal="left" vertical="center"/>
    </xf>
    <xf numFmtId="9" fontId="3" fillId="0" borderId="1" xfId="1" applyFont="1" applyBorder="1" applyAlignment="1">
      <alignment horizontal="left" vertical="center"/>
    </xf>
    <xf numFmtId="0" fontId="3" fillId="0" borderId="0" xfId="0" applyFont="1" applyAlignment="1">
      <alignment horizontal="center" vertical="center"/>
    </xf>
    <xf numFmtId="0" fontId="3" fillId="0" borderId="5" xfId="0" applyFont="1" applyBorder="1" applyAlignment="1">
      <alignment horizontal="left" vertical="center"/>
    </xf>
    <xf numFmtId="0" fontId="5" fillId="0" borderId="2" xfId="0" applyFont="1" applyBorder="1" applyAlignment="1">
      <alignment horizontal="left" vertical="center"/>
    </xf>
    <xf numFmtId="0" fontId="0" fillId="0" borderId="1" xfId="0" applyBorder="1"/>
    <xf numFmtId="0" fontId="4" fillId="0" borderId="1" xfId="0" applyFont="1" applyBorder="1" applyAlignment="1">
      <alignment horizontal="center" vertical="center"/>
      <extLst>
        <ext xmlns:xfpb="http://schemas.microsoft.com/office/spreadsheetml/2022/featurepropertybag" uri="{C7286773-470A-42A8-94C5-96B5CB345126}">
          <xfpb:xfComplement i="0"/>
        </ext>
      </extLst>
    </xf>
    <xf numFmtId="0" fontId="0" fillId="0" borderId="1" xfId="0" applyBorder="1">
      <extLst>
        <ext xmlns:xfpb="http://schemas.microsoft.com/office/spreadsheetml/2022/featurepropertybag" uri="{C7286773-470A-42A8-94C5-96B5CB345126}">
          <xfpb:xfComplement i="0"/>
        </ext>
      </extLst>
    </xf>
    <xf numFmtId="0" fontId="2" fillId="0" borderId="1" xfId="0" applyFont="1" applyBorder="1"/>
    <xf numFmtId="0" fontId="3" fillId="3" borderId="7" xfId="0" applyFont="1" applyFill="1" applyBorder="1" applyAlignment="1">
      <alignment horizontal="left" vertical="center"/>
    </xf>
    <xf numFmtId="0" fontId="4" fillId="0" borderId="6" xfId="0" applyFont="1" applyBorder="1" applyAlignment="1">
      <alignment horizontal="center" vertical="center"/>
      <extLst>
        <ext xmlns:xfpb="http://schemas.microsoft.com/office/spreadsheetml/2022/featurepropertybag" uri="{C7286773-470A-42A8-94C5-96B5CB345126}">
          <xfpb:xfComplement i="0"/>
        </ext>
      </extLst>
    </xf>
    <xf numFmtId="0" fontId="4" fillId="0" borderId="9" xfId="0" applyFont="1" applyBorder="1" applyAlignment="1">
      <alignment horizontal="left" vertical="center"/>
    </xf>
    <xf numFmtId="0" fontId="4" fillId="0" borderId="8" xfId="0" applyFont="1" applyBorder="1" applyAlignment="1">
      <alignment horizontal="center" vertical="center"/>
      <extLst>
        <ext xmlns:xfpb="http://schemas.microsoft.com/office/spreadsheetml/2022/featurepropertybag" uri="{C7286773-470A-42A8-94C5-96B5CB345126}">
          <xfpb:xfComplement i="0"/>
        </ext>
      </extLst>
    </xf>
    <xf numFmtId="0" fontId="4" fillId="0" borderId="9" xfId="0" applyFont="1" applyBorder="1" applyAlignment="1">
      <alignment horizontal="center" vertical="center"/>
      <extLst>
        <ext xmlns:xfpb="http://schemas.microsoft.com/office/spreadsheetml/2022/featurepropertybag" uri="{C7286773-470A-42A8-94C5-96B5CB345126}">
          <xfpb:xfComplement i="0"/>
        </ext>
      </extLst>
    </xf>
    <xf numFmtId="0" fontId="4" fillId="0" borderId="0" xfId="0" applyFont="1" applyAlignment="1">
      <alignment horizontal="left" vertical="top"/>
    </xf>
    <xf numFmtId="0" fontId="4" fillId="3" borderId="2" xfId="0" applyFont="1" applyFill="1" applyBorder="1" applyAlignment="1">
      <alignment horizontal="center" vertical="center"/>
    </xf>
    <xf numFmtId="0" fontId="4" fillId="0" borderId="6" xfId="0" applyFont="1" applyBorder="1" applyAlignment="1">
      <alignment horizontal="left" vertical="center" wrapText="1"/>
    </xf>
    <xf numFmtId="2" fontId="0" fillId="0" borderId="1" xfId="0" applyNumberFormat="1" applyBorder="1"/>
    <xf numFmtId="0" fontId="4" fillId="0" borderId="11" xfId="0" applyFont="1" applyBorder="1" applyAlignment="1">
      <alignment horizontal="left" vertical="center"/>
    </xf>
    <xf numFmtId="0" fontId="12" fillId="0" borderId="0" xfId="0" applyFont="1"/>
    <xf numFmtId="0" fontId="4" fillId="0" borderId="0" xfId="0" applyFont="1"/>
    <xf numFmtId="0" fontId="3" fillId="0" borderId="0" xfId="0" applyFont="1"/>
    <xf numFmtId="16" fontId="0" fillId="0" borderId="1" xfId="0" applyNumberFormat="1" applyBorder="1"/>
    <xf numFmtId="16" fontId="0" fillId="0" borderId="1" xfId="0" quotePrefix="1" applyNumberFormat="1" applyBorder="1"/>
    <xf numFmtId="0" fontId="0" fillId="5" borderId="12" xfId="0" applyFill="1" applyBorder="1"/>
    <xf numFmtId="0" fontId="7" fillId="2" borderId="4" xfId="0" applyFont="1" applyFill="1" applyBorder="1" applyAlignment="1">
      <alignment horizontal="left" vertical="center"/>
    </xf>
    <xf numFmtId="0" fontId="3" fillId="2" borderId="7" xfId="0" applyFont="1" applyFill="1" applyBorder="1" applyAlignment="1">
      <alignment horizontal="left" vertical="center"/>
    </xf>
    <xf numFmtId="0" fontId="7" fillId="2" borderId="6" xfId="0" applyFont="1" applyFill="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top" wrapText="1"/>
    </xf>
    <xf numFmtId="0" fontId="0" fillId="0" borderId="1" xfId="0" applyBorder="1"/>
    <xf numFmtId="0" fontId="3" fillId="2" borderId="2" xfId="0" applyFont="1" applyFill="1" applyBorder="1" applyAlignment="1">
      <alignment horizontal="left" vertical="center"/>
    </xf>
    <xf numFmtId="0" fontId="3" fillId="2" borderId="4" xfId="0" applyFont="1" applyFill="1" applyBorder="1" applyAlignment="1">
      <alignment horizontal="left" vertical="center"/>
    </xf>
    <xf numFmtId="0" fontId="11" fillId="4" borderId="1" xfId="0" applyFont="1" applyFill="1" applyBorder="1"/>
    <xf numFmtId="0" fontId="11" fillId="0" borderId="1" xfId="0" applyFont="1" applyBorder="1"/>
    <xf numFmtId="0" fontId="9" fillId="2" borderId="2" xfId="0" applyFont="1" applyFill="1" applyBorder="1" applyAlignment="1">
      <alignment horizontal="left" vertical="center"/>
    </xf>
    <xf numFmtId="0" fontId="9" fillId="2" borderId="3" xfId="0" applyFont="1" applyFill="1" applyBorder="1" applyAlignment="1">
      <alignment horizontal="left" vertical="center"/>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3" fillId="4" borderId="1" xfId="0" applyFont="1" applyFill="1" applyBorder="1" applyAlignment="1">
      <alignment horizontal="left" vertical="center"/>
    </xf>
    <xf numFmtId="0" fontId="3" fillId="4" borderId="2" xfId="0" applyFont="1" applyFill="1" applyBorder="1" applyAlignment="1">
      <alignment horizontal="left" vertical="center"/>
    </xf>
    <xf numFmtId="0" fontId="3" fillId="4" borderId="4" xfId="0" applyFont="1" applyFill="1" applyBorder="1" applyAlignment="1">
      <alignment horizontal="left" vertical="center"/>
    </xf>
    <xf numFmtId="0" fontId="4" fillId="4" borderId="1" xfId="0" applyFont="1" applyFill="1" applyBorder="1" applyAlignment="1">
      <alignment horizontal="left" vertical="center"/>
    </xf>
    <xf numFmtId="0" fontId="4" fillId="0" borderId="1" xfId="0" applyFont="1" applyBorder="1" applyAlignment="1">
      <alignment horizontal="left" vertical="center"/>
    </xf>
    <xf numFmtId="0" fontId="4" fillId="0" borderId="6" xfId="0" applyFont="1" applyBorder="1" applyAlignment="1">
      <alignment horizontal="left" vertical="center"/>
    </xf>
    <xf numFmtId="0" fontId="4" fillId="0" borderId="10" xfId="0" applyFont="1" applyBorder="1" applyAlignment="1">
      <alignment horizontal="left" vertical="center"/>
    </xf>
    <xf numFmtId="0" fontId="3" fillId="0" borderId="0" xfId="0" applyFont="1" applyAlignment="1">
      <alignment horizontal="left" vertical="center"/>
    </xf>
    <xf numFmtId="0" fontId="3" fillId="3" borderId="1" xfId="0" applyFont="1" applyFill="1" applyBorder="1" applyAlignment="1">
      <alignment horizontal="left" vertical="center"/>
    </xf>
    <xf numFmtId="0" fontId="0" fillId="0" borderId="2" xfId="0" applyBorder="1"/>
    <xf numFmtId="0" fontId="0" fillId="0" borderId="3" xfId="0" applyBorder="1"/>
    <xf numFmtId="0" fontId="0" fillId="0" borderId="4" xfId="0" applyBorder="1"/>
    <xf numFmtId="0" fontId="3" fillId="0" borderId="1" xfId="0" applyFont="1" applyBorder="1" applyAlignment="1">
      <alignment horizontal="left" vertical="top"/>
    </xf>
  </cellXfs>
  <cellStyles count="2">
    <cellStyle name="Normal" xfId="0" builtinId="0"/>
    <cellStyle name="Per cent" xfId="1" builtinId="5"/>
  </cellStyles>
  <dxfs count="0"/>
  <tableStyles count="0" defaultTableStyle="TableStyleMedium2" defaultPivotStyle="PivotStyleLight16"/>
  <colors>
    <mruColors>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63"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microsoft.com/office/2022/11/relationships/FeaturePropertyBag" Target="featurePropertyBag/featurePropertyBag.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9.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F1D4F-5C0E-4BA5-A377-BFAAB41DA005}">
  <dimension ref="A2:X72"/>
  <sheetViews>
    <sheetView workbookViewId="0">
      <selection activeCell="V38" sqref="V38"/>
    </sheetView>
  </sheetViews>
  <sheetFormatPr defaultRowHeight="14.5" x14ac:dyDescent="0.35"/>
  <cols>
    <col min="1" max="1" width="34.08984375" bestFit="1" customWidth="1"/>
    <col min="2" max="2" width="11.36328125" bestFit="1" customWidth="1"/>
    <col min="3" max="3" width="17.90625" bestFit="1" customWidth="1"/>
    <col min="4" max="4" width="8" bestFit="1" customWidth="1"/>
    <col min="5" max="5" width="34.08984375" bestFit="1" customWidth="1"/>
    <col min="6" max="6" width="8" bestFit="1" customWidth="1"/>
    <col min="7" max="7" width="25.36328125" bestFit="1" customWidth="1"/>
    <col min="8" max="8" width="8" bestFit="1" customWidth="1"/>
    <col min="9" max="9" width="22.54296875" bestFit="1" customWidth="1"/>
    <col min="10" max="10" width="8" bestFit="1" customWidth="1"/>
    <col min="11" max="11" width="18.453125" bestFit="1" customWidth="1"/>
    <col min="12" max="12" width="6.453125" bestFit="1" customWidth="1"/>
    <col min="13" max="13" width="34.08984375" bestFit="1" customWidth="1"/>
    <col min="14" max="14" width="6.453125" bestFit="1" customWidth="1"/>
    <col min="15" max="15" width="11.54296875" bestFit="1" customWidth="1"/>
    <col min="16" max="16" width="6.453125" bestFit="1" customWidth="1"/>
    <col min="18" max="22" width="5.36328125" bestFit="1" customWidth="1"/>
    <col min="24" max="24" width="8.36328125" bestFit="1" customWidth="1"/>
  </cols>
  <sheetData>
    <row r="2" spans="1:24" x14ac:dyDescent="0.35">
      <c r="A2" s="2" t="s">
        <v>1</v>
      </c>
      <c r="B2" s="51" t="s">
        <v>81</v>
      </c>
      <c r="C2" s="52"/>
      <c r="D2" s="52"/>
      <c r="E2" s="52"/>
      <c r="F2" s="52"/>
      <c r="G2" s="53"/>
      <c r="H2" s="3"/>
      <c r="I2" s="54"/>
      <c r="J2" s="54"/>
      <c r="K2" s="54"/>
      <c r="L2" s="54"/>
      <c r="M2" s="54"/>
      <c r="N2" s="54"/>
      <c r="O2" s="54"/>
      <c r="P2" s="54"/>
      <c r="Q2" s="37"/>
      <c r="R2" s="37"/>
      <c r="S2" s="37"/>
      <c r="T2" s="37"/>
      <c r="U2" s="37"/>
      <c r="V2" s="37"/>
      <c r="W2" s="37"/>
      <c r="X2" s="37"/>
    </row>
    <row r="3" spans="1:24" x14ac:dyDescent="0.35">
      <c r="A3" s="2" t="s">
        <v>2</v>
      </c>
      <c r="B3" s="51" t="s">
        <v>82</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83</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84</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81</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0.6428571428571429</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t="s">
        <v>85</v>
      </c>
      <c r="G12" s="11" t="s">
        <v>13</v>
      </c>
      <c r="H12" s="12"/>
      <c r="I12" s="11" t="s">
        <v>14</v>
      </c>
      <c r="J12" s="12" t="s">
        <v>15</v>
      </c>
      <c r="K12" s="11" t="s">
        <v>16</v>
      </c>
      <c r="L12" s="12"/>
      <c r="M12" s="58" t="s">
        <v>0</v>
      </c>
      <c r="N12" s="58"/>
      <c r="O12" s="58"/>
      <c r="P12" s="58"/>
      <c r="R12" s="13">
        <f>IF(D12="X",4,0)</f>
        <v>0</v>
      </c>
      <c r="S12" s="13">
        <f>IF(F12="X",3,0)</f>
        <v>3</v>
      </c>
      <c r="T12" s="13">
        <f>IF(H12="X",2,0)</f>
        <v>0</v>
      </c>
      <c r="U12" s="13">
        <f>IF(J12="X",1,0)</f>
        <v>0</v>
      </c>
      <c r="V12" s="13">
        <f>IF(L12="X",0,0)</f>
        <v>0</v>
      </c>
      <c r="W12" s="4"/>
      <c r="X12" s="13">
        <f>SUM(R12:V12)</f>
        <v>3</v>
      </c>
    </row>
    <row r="13" spans="1:24"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 t="shared" ref="R15:R22" si="0">IF(D15="x",10,0)</f>
        <v>0</v>
      </c>
      <c r="S15" s="13">
        <f t="shared" ref="S15:S22" si="1">IF(F15="x",8,0)</f>
        <v>0</v>
      </c>
      <c r="T15" s="13">
        <f t="shared" ref="T15:T22" si="2">IF(H15="x",5,0)</f>
        <v>0</v>
      </c>
      <c r="U15" s="13">
        <f t="shared" ref="U15:U22" si="3">IF(J15="X",2,0)</f>
        <v>0</v>
      </c>
      <c r="V15" s="13">
        <f t="shared" ref="V15:V22" si="4">IF(L15="X",0,0)</f>
        <v>0</v>
      </c>
      <c r="W15" s="4"/>
      <c r="X15" s="13">
        <f>SUM(R15:V15)</f>
        <v>0</v>
      </c>
    </row>
    <row r="16" spans="1:24" x14ac:dyDescent="0.35">
      <c r="A16" s="16" t="s">
        <v>86</v>
      </c>
      <c r="B16" s="16"/>
      <c r="C16" s="11" t="s">
        <v>11</v>
      </c>
      <c r="D16" s="12"/>
      <c r="E16" s="11" t="s">
        <v>12</v>
      </c>
      <c r="F16" s="12" t="s">
        <v>85</v>
      </c>
      <c r="G16" s="11" t="s">
        <v>13</v>
      </c>
      <c r="H16" s="12"/>
      <c r="I16" s="11" t="s">
        <v>14</v>
      </c>
      <c r="J16" s="12"/>
      <c r="K16" s="11" t="s">
        <v>16</v>
      </c>
      <c r="L16" s="38"/>
      <c r="M16" s="55"/>
      <c r="N16" s="55"/>
      <c r="O16" s="55"/>
      <c r="P16" s="55"/>
      <c r="R16" s="13">
        <f t="shared" si="0"/>
        <v>0</v>
      </c>
      <c r="S16" s="13">
        <f t="shared" si="1"/>
        <v>8</v>
      </c>
      <c r="T16" s="13">
        <f t="shared" si="2"/>
        <v>0</v>
      </c>
      <c r="U16" s="13">
        <f t="shared" si="3"/>
        <v>0</v>
      </c>
      <c r="V16" s="13">
        <f t="shared" si="4"/>
        <v>0</v>
      </c>
      <c r="W16" s="4"/>
      <c r="X16" s="13">
        <f t="shared" ref="X16:X20" si="5">SUM(R16:V16)</f>
        <v>8</v>
      </c>
    </row>
    <row r="17" spans="1:24" x14ac:dyDescent="0.35">
      <c r="A17" s="16"/>
      <c r="B17" s="16"/>
      <c r="C17" s="11" t="s">
        <v>11</v>
      </c>
      <c r="D17" s="12"/>
      <c r="E17" s="11" t="s">
        <v>12</v>
      </c>
      <c r="F17" s="12"/>
      <c r="G17" s="11" t="s">
        <v>13</v>
      </c>
      <c r="H17" s="12"/>
      <c r="I17" s="11" t="s">
        <v>14</v>
      </c>
      <c r="J17" s="12"/>
      <c r="K17" s="11" t="s">
        <v>16</v>
      </c>
      <c r="L17" s="38"/>
      <c r="M17" s="55"/>
      <c r="N17" s="55"/>
      <c r="O17" s="55"/>
      <c r="P17" s="55"/>
      <c r="R17" s="13">
        <f t="shared" si="0"/>
        <v>0</v>
      </c>
      <c r="S17" s="13">
        <f t="shared" si="1"/>
        <v>0</v>
      </c>
      <c r="T17" s="13">
        <f t="shared" si="2"/>
        <v>0</v>
      </c>
      <c r="U17" s="13">
        <f t="shared" si="3"/>
        <v>0</v>
      </c>
      <c r="V17" s="13">
        <f t="shared" si="4"/>
        <v>0</v>
      </c>
      <c r="W17" s="4"/>
      <c r="X17" s="13">
        <f t="shared" si="5"/>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si="1"/>
        <v>0</v>
      </c>
      <c r="T18" s="13">
        <f t="shared" si="2"/>
        <v>0</v>
      </c>
      <c r="U18" s="13">
        <f t="shared" si="3"/>
        <v>0</v>
      </c>
      <c r="V18" s="13">
        <f t="shared" si="4"/>
        <v>0</v>
      </c>
      <c r="W18" s="4"/>
      <c r="X18" s="13">
        <f t="shared" si="5"/>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1"/>
        <v>0</v>
      </c>
      <c r="T19" s="13">
        <f t="shared" si="2"/>
        <v>0</v>
      </c>
      <c r="U19" s="13">
        <f t="shared" si="3"/>
        <v>0</v>
      </c>
      <c r="V19" s="13">
        <f t="shared" si="4"/>
        <v>0</v>
      </c>
      <c r="W19" s="4"/>
      <c r="X19" s="13">
        <f t="shared" si="5"/>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1"/>
        <v>0</v>
      </c>
      <c r="T20" s="13">
        <f t="shared" si="2"/>
        <v>0</v>
      </c>
      <c r="U20" s="13">
        <f t="shared" si="3"/>
        <v>0</v>
      </c>
      <c r="V20" s="13">
        <f t="shared" si="4"/>
        <v>0</v>
      </c>
      <c r="W20" s="4"/>
      <c r="X20" s="13">
        <f t="shared" si="5"/>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1"/>
        <v>0</v>
      </c>
      <c r="T21" s="13">
        <f t="shared" si="2"/>
        <v>0</v>
      </c>
      <c r="U21" s="13">
        <f t="shared" si="3"/>
        <v>0</v>
      </c>
      <c r="V21" s="13">
        <f t="shared" si="4"/>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1"/>
        <v>0</v>
      </c>
      <c r="T22" s="13">
        <f t="shared" si="2"/>
        <v>0</v>
      </c>
      <c r="U22" s="13">
        <f t="shared" si="3"/>
        <v>0</v>
      </c>
      <c r="V22" s="13">
        <f t="shared" si="4"/>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SUM(X15:X22)/L23</f>
        <v>8</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c r="E25" s="11" t="s">
        <v>27</v>
      </c>
      <c r="F25" s="12" t="s">
        <v>85</v>
      </c>
      <c r="G25" s="11" t="s">
        <v>28</v>
      </c>
      <c r="H25" s="12" t="s">
        <v>15</v>
      </c>
      <c r="I25" s="4"/>
      <c r="J25" s="3"/>
      <c r="K25" s="4"/>
      <c r="M25" s="55"/>
      <c r="N25" s="55"/>
      <c r="O25" s="55"/>
      <c r="P25" s="55"/>
      <c r="R25" s="13">
        <f>IF(D25="x",2,0)</f>
        <v>0</v>
      </c>
      <c r="S25" s="13">
        <f>IF(F25="x",1,0)</f>
        <v>1</v>
      </c>
      <c r="T25" s="13">
        <f>IF(H25="x",0,0)</f>
        <v>0</v>
      </c>
      <c r="U25" s="13"/>
      <c r="V25" s="4"/>
      <c r="W25" s="4"/>
      <c r="X25" s="13">
        <f t="shared" ref="X25:X29" si="6">SUM(R25:V25)</f>
        <v>1</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t="s">
        <v>85</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6"/>
        <v>2</v>
      </c>
    </row>
    <row r="28" spans="1:24" x14ac:dyDescent="0.35">
      <c r="A28" s="56" t="s">
        <v>33</v>
      </c>
      <c r="B28" s="57"/>
      <c r="C28" s="11" t="s">
        <v>12</v>
      </c>
      <c r="D28" s="12"/>
      <c r="E28" s="11" t="s">
        <v>34</v>
      </c>
      <c r="F28" s="12" t="s">
        <v>85</v>
      </c>
      <c r="G28" s="11" t="s">
        <v>14</v>
      </c>
      <c r="H28" s="12" t="s">
        <v>15</v>
      </c>
      <c r="I28" s="4"/>
      <c r="J28" s="3"/>
      <c r="K28" s="4"/>
      <c r="M28" s="55"/>
      <c r="N28" s="55"/>
      <c r="O28" s="55"/>
      <c r="P28" s="55"/>
      <c r="R28" s="13">
        <f>IF(D28="x",2,0)</f>
        <v>0</v>
      </c>
      <c r="S28" s="13">
        <f>IF(F28="x",1,0)</f>
        <v>1</v>
      </c>
      <c r="T28" s="13">
        <f>IF(H28="x",0,0)</f>
        <v>0</v>
      </c>
      <c r="U28" s="13"/>
      <c r="V28" s="4"/>
      <c r="W28" s="4"/>
      <c r="X28" s="13">
        <f t="shared" si="6"/>
        <v>1</v>
      </c>
    </row>
    <row r="29" spans="1:24" x14ac:dyDescent="0.35">
      <c r="A29" s="65" t="s">
        <v>35</v>
      </c>
      <c r="B29" s="66"/>
      <c r="C29" s="11" t="s">
        <v>12</v>
      </c>
      <c r="D29" s="12"/>
      <c r="E29" s="11" t="s">
        <v>34</v>
      </c>
      <c r="F29" s="12" t="s">
        <v>85</v>
      </c>
      <c r="G29" s="11" t="s">
        <v>14</v>
      </c>
      <c r="H29" s="12"/>
      <c r="I29" s="4"/>
      <c r="J29" s="3"/>
      <c r="K29" s="4"/>
      <c r="M29" s="55"/>
      <c r="N29" s="55"/>
      <c r="O29" s="55"/>
      <c r="P29" s="55"/>
      <c r="R29" s="13">
        <f>IF(D29="x",2,0)</f>
        <v>0</v>
      </c>
      <c r="S29" s="13">
        <f>IF(F29="x",1,0)</f>
        <v>1</v>
      </c>
      <c r="T29" s="13">
        <f>IF(H29="x",0,0)</f>
        <v>0</v>
      </c>
      <c r="U29" s="13">
        <f>IF(J29="X",2,0)</f>
        <v>0</v>
      </c>
      <c r="V29" s="4"/>
      <c r="W29" s="4"/>
      <c r="X29" s="13">
        <f t="shared" si="6"/>
        <v>1</v>
      </c>
    </row>
    <row r="30" spans="1:24" x14ac:dyDescent="0.35">
      <c r="A30" s="56" t="s">
        <v>36</v>
      </c>
      <c r="B30" s="57"/>
      <c r="C30" s="11" t="s">
        <v>37</v>
      </c>
      <c r="D30" s="12"/>
      <c r="E30" s="11" t="s">
        <v>34</v>
      </c>
      <c r="F30" s="12" t="s">
        <v>85</v>
      </c>
      <c r="G30" s="11" t="s">
        <v>38</v>
      </c>
      <c r="H30" s="12"/>
      <c r="I30" s="4"/>
      <c r="J30" s="3"/>
      <c r="K30" s="4"/>
      <c r="M30" s="55"/>
      <c r="N30" s="55"/>
      <c r="O30" s="55"/>
      <c r="P30" s="55"/>
      <c r="R30" s="13"/>
      <c r="S30" s="13"/>
      <c r="T30" s="13"/>
      <c r="U30" s="13"/>
      <c r="V30" s="4"/>
      <c r="W30" s="4"/>
      <c r="X30" s="13"/>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0</v>
      </c>
      <c r="E32" s="11" t="s">
        <v>41</v>
      </c>
      <c r="F32" s="29" t="b">
        <v>0</v>
      </c>
      <c r="G32" s="11" t="s">
        <v>42</v>
      </c>
      <c r="H32" s="29" t="b">
        <v>0</v>
      </c>
      <c r="I32" s="11" t="s">
        <v>43</v>
      </c>
      <c r="J32" s="29" t="b">
        <v>0</v>
      </c>
      <c r="K32" s="11" t="s">
        <v>44</v>
      </c>
      <c r="L32" s="30" t="b">
        <v>0</v>
      </c>
      <c r="M32" s="11" t="s">
        <v>45</v>
      </c>
      <c r="N32" s="45" t="s">
        <v>46</v>
      </c>
      <c r="O32" s="11" t="s">
        <v>47</v>
      </c>
      <c r="P32" s="30" t="b">
        <v>0</v>
      </c>
      <c r="R32" s="13"/>
      <c r="S32" s="13"/>
      <c r="T32" s="13"/>
      <c r="U32" s="13"/>
      <c r="V32" s="4"/>
      <c r="W32" s="4"/>
      <c r="X32" s="13"/>
    </row>
    <row r="33" spans="1:24" x14ac:dyDescent="0.35">
      <c r="A33" s="64" t="s">
        <v>48</v>
      </c>
      <c r="B33" s="64"/>
      <c r="C33" s="11" t="s">
        <v>11</v>
      </c>
      <c r="D33" s="29" t="b">
        <v>0</v>
      </c>
      <c r="E33" s="11" t="s">
        <v>12</v>
      </c>
      <c r="F33" s="29" t="b">
        <v>0</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0</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0</v>
      </c>
      <c r="E36" s="34" t="s">
        <v>60</v>
      </c>
      <c r="F36" s="36" t="b">
        <v>0</v>
      </c>
      <c r="G36" s="4" t="s">
        <v>61</v>
      </c>
      <c r="H36" s="36" t="b">
        <v>0</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c r="D40" s="4"/>
      <c r="E40" s="4"/>
      <c r="F40" s="4"/>
      <c r="G40" s="4"/>
      <c r="H40" s="4"/>
      <c r="I40" s="4"/>
      <c r="J40" s="4"/>
      <c r="K40" s="4"/>
      <c r="L40" s="4"/>
      <c r="M40" s="4"/>
      <c r="N40" s="4"/>
      <c r="R40" s="13"/>
      <c r="S40" s="13"/>
      <c r="T40" s="13"/>
      <c r="U40" s="13"/>
      <c r="V40" s="4"/>
      <c r="W40" s="4"/>
      <c r="X40" s="13"/>
    </row>
    <row r="41" spans="1:24" x14ac:dyDescent="0.35">
      <c r="A41" s="64" t="s">
        <v>67</v>
      </c>
      <c r="B41" s="64"/>
      <c r="C41" s="22"/>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0.6428571428571429</v>
      </c>
      <c r="J46" s="25"/>
      <c r="K46" s="4"/>
      <c r="R46" s="8"/>
      <c r="S46" s="8"/>
      <c r="T46" s="8"/>
      <c r="U46" s="4"/>
      <c r="V46" s="4"/>
      <c r="W46" s="4"/>
      <c r="X46" s="13">
        <f>SUM(X30+X29+X28+X27+X26+X25+X23+X13+X12)</f>
        <v>18</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B5:G5" xr:uid="{783DE495-F8E9-4F05-8763-878C10D2FB37}">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BD1D3445-4433-4C41-A3D5-985B30E812D9}">
      <formula1>"Pay and Play, Private, Registered Membership Use, Sports Club/Community Association"</formula1>
    </dataValidation>
    <dataValidation type="list" allowBlank="1" showInputMessage="1" showErrorMessage="1" sqref="N32" xr:uid="{D3458C6A-A054-4607-B1AF-991608B643FF}">
      <formula1>"0-10,'11-20,21-30,31-40,41-50,50+"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27CC3-39B4-4FF2-A73E-0A6966DD712A}">
  <dimension ref="A2:X72"/>
  <sheetViews>
    <sheetView workbookViewId="0">
      <selection activeCell="F31" sqref="F31"/>
    </sheetView>
  </sheetViews>
  <sheetFormatPr defaultRowHeight="14.5" x14ac:dyDescent="0.35"/>
  <cols>
    <col min="1" max="1" width="34.08984375" bestFit="1" customWidth="1"/>
    <col min="2" max="2" width="11.36328125" bestFit="1" customWidth="1"/>
    <col min="3" max="3" width="17.90625" bestFit="1" customWidth="1"/>
    <col min="4" max="4" width="8" bestFit="1" customWidth="1"/>
    <col min="5" max="5" width="34.08984375" bestFit="1" customWidth="1"/>
    <col min="6" max="6" width="8" bestFit="1" customWidth="1"/>
    <col min="7" max="7" width="25.36328125" bestFit="1" customWidth="1"/>
    <col min="8" max="8" width="8" bestFit="1" customWidth="1"/>
    <col min="9" max="9" width="22.54296875" bestFit="1" customWidth="1"/>
    <col min="10" max="10" width="8" bestFit="1" customWidth="1"/>
    <col min="11" max="11" width="18.453125" bestFit="1" customWidth="1"/>
    <col min="12" max="12" width="6.453125" bestFit="1" customWidth="1"/>
    <col min="13" max="13" width="34.08984375" bestFit="1" customWidth="1"/>
    <col min="14" max="14" width="6.453125" bestFit="1" customWidth="1"/>
    <col min="15" max="15" width="11.54296875" bestFit="1" customWidth="1"/>
    <col min="16" max="16" width="6.453125" bestFit="1" customWidth="1"/>
    <col min="18" max="22" width="5.36328125" bestFit="1" customWidth="1"/>
    <col min="24" max="24" width="8.36328125" bestFit="1" customWidth="1"/>
  </cols>
  <sheetData>
    <row r="2" spans="1:24" x14ac:dyDescent="0.35">
      <c r="A2" s="2" t="s">
        <v>1</v>
      </c>
      <c r="B2" s="51" t="s">
        <v>87</v>
      </c>
      <c r="C2" s="52"/>
      <c r="D2" s="52"/>
      <c r="E2" s="52"/>
      <c r="F2" s="52"/>
      <c r="G2" s="53"/>
      <c r="H2" s="3"/>
      <c r="I2" s="54" t="s">
        <v>88</v>
      </c>
      <c r="J2" s="54"/>
      <c r="K2" s="54"/>
      <c r="L2" s="54"/>
      <c r="M2" s="54"/>
      <c r="N2" s="54"/>
      <c r="O2" s="54"/>
      <c r="P2" s="54"/>
      <c r="Q2" s="37"/>
      <c r="R2" s="37"/>
      <c r="S2" s="37"/>
      <c r="T2" s="37"/>
      <c r="U2" s="37"/>
      <c r="V2" s="37"/>
      <c r="W2" s="37"/>
      <c r="X2" s="37"/>
    </row>
    <row r="3" spans="1:24" x14ac:dyDescent="0.35">
      <c r="A3" s="2" t="s">
        <v>2</v>
      </c>
      <c r="B3" s="51" t="s">
        <v>89</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83</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84</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87</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0.7857142857142857</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t="s">
        <v>85</v>
      </c>
      <c r="E12" s="11" t="s">
        <v>12</v>
      </c>
      <c r="F12" s="12"/>
      <c r="G12" s="11" t="s">
        <v>13</v>
      </c>
      <c r="H12" s="12"/>
      <c r="I12" s="11" t="s">
        <v>14</v>
      </c>
      <c r="J12" s="12" t="s">
        <v>15</v>
      </c>
      <c r="K12" s="11" t="s">
        <v>16</v>
      </c>
      <c r="L12" s="12"/>
      <c r="M12" s="58" t="s">
        <v>0</v>
      </c>
      <c r="N12" s="58"/>
      <c r="O12" s="58"/>
      <c r="P12" s="58"/>
      <c r="R12" s="13">
        <f>IF(D12="X",4,0)</f>
        <v>4</v>
      </c>
      <c r="S12" s="13">
        <f>IF(F12="X",3,0)</f>
        <v>0</v>
      </c>
      <c r="T12" s="13">
        <f>IF(H12="X",2,0)</f>
        <v>0</v>
      </c>
      <c r="U12" s="13">
        <f>IF(J12="X",1,0)</f>
        <v>0</v>
      </c>
      <c r="V12" s="13">
        <f>IF(L12="X",0,0)</f>
        <v>0</v>
      </c>
      <c r="W12" s="4"/>
      <c r="X12" s="13">
        <f>SUM(R12:V12)</f>
        <v>4</v>
      </c>
    </row>
    <row r="13" spans="1:24" x14ac:dyDescent="0.35">
      <c r="A13" s="56" t="s">
        <v>17</v>
      </c>
      <c r="B13" s="57"/>
      <c r="C13" s="11" t="s">
        <v>18</v>
      </c>
      <c r="D13" s="12" t="s">
        <v>85</v>
      </c>
      <c r="E13" s="11" t="s">
        <v>19</v>
      </c>
      <c r="F13" s="12"/>
      <c r="G13" s="11" t="s">
        <v>20</v>
      </c>
      <c r="H13" s="12"/>
      <c r="I13" s="14"/>
      <c r="J13" s="15"/>
      <c r="K13" s="14"/>
      <c r="L13" s="15"/>
      <c r="M13" s="59"/>
      <c r="N13" s="59"/>
      <c r="O13" s="59"/>
      <c r="P13" s="59"/>
      <c r="R13" s="13">
        <f>IF(D13="x",2,0)</f>
        <v>2</v>
      </c>
      <c r="S13" s="13">
        <f>IF(F13="x",1,0)</f>
        <v>0</v>
      </c>
      <c r="T13" s="13">
        <f>IF(H13="x",0,0)</f>
        <v>0</v>
      </c>
      <c r="U13" s="13"/>
      <c r="V13" s="13"/>
      <c r="W13" s="6"/>
      <c r="X13" s="13">
        <f>SUM(R13:V13)</f>
        <v>2</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 t="shared" ref="R15:R22" si="0">IF(D15="x",10,0)</f>
        <v>0</v>
      </c>
      <c r="S15" s="13">
        <f t="shared" ref="S15:S22" si="1">IF(F15="x",8,0)</f>
        <v>0</v>
      </c>
      <c r="T15" s="13">
        <f t="shared" ref="T15:T22" si="2">IF(H15="x",5,0)</f>
        <v>0</v>
      </c>
      <c r="U15" s="13">
        <f t="shared" ref="U15:U22" si="3">IF(J15="X",2,0)</f>
        <v>0</v>
      </c>
      <c r="V15" s="13">
        <f t="shared" ref="V15:V22" si="4">IF(L15="X",0,0)</f>
        <v>0</v>
      </c>
      <c r="W15" s="4"/>
      <c r="X15" s="13">
        <f>SUM(R15:V15)</f>
        <v>0</v>
      </c>
    </row>
    <row r="16" spans="1:24" x14ac:dyDescent="0.35">
      <c r="A16" s="16" t="s">
        <v>86</v>
      </c>
      <c r="B16" s="16"/>
      <c r="C16" s="11" t="s">
        <v>11</v>
      </c>
      <c r="D16" s="12" t="s">
        <v>85</v>
      </c>
      <c r="E16" s="11" t="s">
        <v>12</v>
      </c>
      <c r="F16" s="12"/>
      <c r="G16" s="11" t="s">
        <v>13</v>
      </c>
      <c r="H16" s="12"/>
      <c r="I16" s="11" t="s">
        <v>14</v>
      </c>
      <c r="J16" s="12"/>
      <c r="K16" s="11" t="s">
        <v>16</v>
      </c>
      <c r="L16" s="38"/>
      <c r="M16" s="55"/>
      <c r="N16" s="55"/>
      <c r="O16" s="55"/>
      <c r="P16" s="55"/>
      <c r="R16" s="13">
        <f t="shared" si="0"/>
        <v>10</v>
      </c>
      <c r="S16" s="13">
        <f t="shared" si="1"/>
        <v>0</v>
      </c>
      <c r="T16" s="13">
        <f t="shared" si="2"/>
        <v>0</v>
      </c>
      <c r="U16" s="13">
        <f t="shared" si="3"/>
        <v>0</v>
      </c>
      <c r="V16" s="13">
        <f t="shared" si="4"/>
        <v>0</v>
      </c>
      <c r="W16" s="4"/>
      <c r="X16" s="13">
        <f t="shared" ref="X16:X20" si="5">SUM(R16:V16)</f>
        <v>10</v>
      </c>
    </row>
    <row r="17" spans="1:24" x14ac:dyDescent="0.35">
      <c r="A17" s="16"/>
      <c r="B17" s="16"/>
      <c r="C17" s="11" t="s">
        <v>11</v>
      </c>
      <c r="D17" s="12"/>
      <c r="E17" s="11" t="s">
        <v>12</v>
      </c>
      <c r="F17" s="12"/>
      <c r="G17" s="11" t="s">
        <v>13</v>
      </c>
      <c r="H17" s="12"/>
      <c r="I17" s="11" t="s">
        <v>14</v>
      </c>
      <c r="J17" s="12"/>
      <c r="K17" s="11" t="s">
        <v>16</v>
      </c>
      <c r="L17" s="38"/>
      <c r="M17" s="55"/>
      <c r="N17" s="55"/>
      <c r="O17" s="55"/>
      <c r="P17" s="55"/>
      <c r="R17" s="13">
        <f t="shared" si="0"/>
        <v>0</v>
      </c>
      <c r="S17" s="13">
        <f t="shared" si="1"/>
        <v>0</v>
      </c>
      <c r="T17" s="13">
        <f t="shared" si="2"/>
        <v>0</v>
      </c>
      <c r="U17" s="13">
        <f t="shared" si="3"/>
        <v>0</v>
      </c>
      <c r="V17" s="13">
        <f t="shared" si="4"/>
        <v>0</v>
      </c>
      <c r="W17" s="4"/>
      <c r="X17" s="13">
        <f t="shared" si="5"/>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si="1"/>
        <v>0</v>
      </c>
      <c r="T18" s="13">
        <f t="shared" si="2"/>
        <v>0</v>
      </c>
      <c r="U18" s="13">
        <f t="shared" si="3"/>
        <v>0</v>
      </c>
      <c r="V18" s="13">
        <f t="shared" si="4"/>
        <v>0</v>
      </c>
      <c r="W18" s="4"/>
      <c r="X18" s="13">
        <f t="shared" si="5"/>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1"/>
        <v>0</v>
      </c>
      <c r="T19" s="13">
        <f t="shared" si="2"/>
        <v>0</v>
      </c>
      <c r="U19" s="13">
        <f t="shared" si="3"/>
        <v>0</v>
      </c>
      <c r="V19" s="13">
        <f t="shared" si="4"/>
        <v>0</v>
      </c>
      <c r="W19" s="4"/>
      <c r="X19" s="13">
        <f t="shared" si="5"/>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1"/>
        <v>0</v>
      </c>
      <c r="T20" s="13">
        <f t="shared" si="2"/>
        <v>0</v>
      </c>
      <c r="U20" s="13">
        <f t="shared" si="3"/>
        <v>0</v>
      </c>
      <c r="V20" s="13">
        <f t="shared" si="4"/>
        <v>0</v>
      </c>
      <c r="W20" s="4"/>
      <c r="X20" s="13">
        <f t="shared" si="5"/>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1"/>
        <v>0</v>
      </c>
      <c r="T21" s="13">
        <f t="shared" si="2"/>
        <v>0</v>
      </c>
      <c r="U21" s="13">
        <f t="shared" si="3"/>
        <v>0</v>
      </c>
      <c r="V21" s="13">
        <f t="shared" si="4"/>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1"/>
        <v>0</v>
      </c>
      <c r="T22" s="13">
        <f t="shared" si="2"/>
        <v>0</v>
      </c>
      <c r="U22" s="13">
        <f t="shared" si="3"/>
        <v>0</v>
      </c>
      <c r="V22" s="13">
        <f t="shared" si="4"/>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SUM(X15:X22)/L23</f>
        <v>10</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c r="E25" s="11" t="s">
        <v>27</v>
      </c>
      <c r="F25" s="12" t="s">
        <v>85</v>
      </c>
      <c r="G25" s="11" t="s">
        <v>28</v>
      </c>
      <c r="H25" s="12" t="s">
        <v>15</v>
      </c>
      <c r="I25" s="4"/>
      <c r="J25" s="3"/>
      <c r="K25" s="4"/>
      <c r="M25" s="55"/>
      <c r="N25" s="55"/>
      <c r="O25" s="55"/>
      <c r="P25" s="55"/>
      <c r="R25" s="13">
        <f>IF(D25="x",2,0)</f>
        <v>0</v>
      </c>
      <c r="S25" s="13">
        <f>IF(F25="x",1,0)</f>
        <v>1</v>
      </c>
      <c r="T25" s="13">
        <f>IF(H25="x",0,0)</f>
        <v>0</v>
      </c>
      <c r="U25" s="13"/>
      <c r="V25" s="4"/>
      <c r="W25" s="4"/>
      <c r="X25" s="13">
        <f t="shared" ref="X25:X29" si="6">SUM(R25:V25)</f>
        <v>1</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t="s">
        <v>85</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6"/>
        <v>2</v>
      </c>
    </row>
    <row r="28" spans="1:24" x14ac:dyDescent="0.35">
      <c r="A28" s="56" t="s">
        <v>33</v>
      </c>
      <c r="B28" s="57"/>
      <c r="C28" s="11" t="s">
        <v>12</v>
      </c>
      <c r="D28" s="12"/>
      <c r="E28" s="11" t="s">
        <v>34</v>
      </c>
      <c r="F28" s="12" t="s">
        <v>85</v>
      </c>
      <c r="G28" s="11" t="s">
        <v>14</v>
      </c>
      <c r="H28" s="12" t="s">
        <v>15</v>
      </c>
      <c r="I28" s="4"/>
      <c r="J28" s="3"/>
      <c r="K28" s="4"/>
      <c r="M28" s="55"/>
      <c r="N28" s="55"/>
      <c r="O28" s="55"/>
      <c r="P28" s="55"/>
      <c r="R28" s="13">
        <f>IF(D28="x",2,0)</f>
        <v>0</v>
      </c>
      <c r="S28" s="13">
        <f>IF(F28="x",1,0)</f>
        <v>1</v>
      </c>
      <c r="T28" s="13">
        <f>IF(H28="x",0,0)</f>
        <v>0</v>
      </c>
      <c r="U28" s="13"/>
      <c r="V28" s="4"/>
      <c r="W28" s="4"/>
      <c r="X28" s="13">
        <f t="shared" si="6"/>
        <v>1</v>
      </c>
    </row>
    <row r="29" spans="1:24" x14ac:dyDescent="0.35">
      <c r="A29" s="65" t="s">
        <v>35</v>
      </c>
      <c r="B29" s="66"/>
      <c r="C29" s="11" t="s">
        <v>12</v>
      </c>
      <c r="D29" s="12"/>
      <c r="E29" s="11" t="s">
        <v>34</v>
      </c>
      <c r="F29" s="12" t="s">
        <v>85</v>
      </c>
      <c r="G29" s="11" t="s">
        <v>14</v>
      </c>
      <c r="H29" s="12"/>
      <c r="I29" s="4"/>
      <c r="J29" s="3"/>
      <c r="K29" s="4"/>
      <c r="M29" s="55"/>
      <c r="N29" s="55"/>
      <c r="O29" s="55"/>
      <c r="P29" s="55"/>
      <c r="R29" s="13">
        <f>IF(D29="x",2,0)</f>
        <v>0</v>
      </c>
      <c r="S29" s="13">
        <f>IF(F29="x",1,0)</f>
        <v>1</v>
      </c>
      <c r="T29" s="13">
        <f>IF(H29="x",0,0)</f>
        <v>0</v>
      </c>
      <c r="U29" s="13">
        <f>IF(J29="X",2,0)</f>
        <v>0</v>
      </c>
      <c r="V29" s="4"/>
      <c r="W29" s="4"/>
      <c r="X29" s="13">
        <f t="shared" si="6"/>
        <v>1</v>
      </c>
    </row>
    <row r="30" spans="1:24" x14ac:dyDescent="0.35">
      <c r="A30" s="56" t="s">
        <v>36</v>
      </c>
      <c r="B30" s="57"/>
      <c r="C30" s="11" t="s">
        <v>37</v>
      </c>
      <c r="D30" s="12"/>
      <c r="E30" s="11" t="s">
        <v>34</v>
      </c>
      <c r="F30" s="12" t="s">
        <v>85</v>
      </c>
      <c r="G30" s="11" t="s">
        <v>38</v>
      </c>
      <c r="H30" s="12"/>
      <c r="I30" s="4"/>
      <c r="J30" s="3"/>
      <c r="K30" s="4"/>
      <c r="M30" s="55"/>
      <c r="N30" s="55"/>
      <c r="O30" s="55"/>
      <c r="P30" s="55"/>
      <c r="R30" s="13"/>
      <c r="S30" s="13"/>
      <c r="T30" s="13"/>
      <c r="U30" s="13"/>
      <c r="V30" s="4"/>
      <c r="W30" s="4"/>
      <c r="X30" s="13"/>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0</v>
      </c>
      <c r="E32" s="11" t="s">
        <v>41</v>
      </c>
      <c r="F32" s="29" t="b">
        <v>0</v>
      </c>
      <c r="G32" s="11" t="s">
        <v>42</v>
      </c>
      <c r="H32" s="29" t="b">
        <v>0</v>
      </c>
      <c r="I32" s="11" t="s">
        <v>43</v>
      </c>
      <c r="J32" s="29" t="b">
        <v>0</v>
      </c>
      <c r="K32" s="11" t="s">
        <v>44</v>
      </c>
      <c r="L32" s="30" t="b">
        <v>0</v>
      </c>
      <c r="M32" s="11" t="s">
        <v>45</v>
      </c>
      <c r="N32" s="45" t="s">
        <v>46</v>
      </c>
      <c r="O32" s="11" t="s">
        <v>47</v>
      </c>
      <c r="P32" s="30" t="b">
        <v>0</v>
      </c>
      <c r="R32" s="13"/>
      <c r="S32" s="13"/>
      <c r="T32" s="13"/>
      <c r="U32" s="13"/>
      <c r="V32" s="4"/>
      <c r="W32" s="4"/>
      <c r="X32" s="13"/>
    </row>
    <row r="33" spans="1:24" x14ac:dyDescent="0.35">
      <c r="A33" s="64" t="s">
        <v>48</v>
      </c>
      <c r="B33" s="64"/>
      <c r="C33" s="11" t="s">
        <v>11</v>
      </c>
      <c r="D33" s="29" t="b">
        <v>0</v>
      </c>
      <c r="E33" s="11" t="s">
        <v>12</v>
      </c>
      <c r="F33" s="29" t="b">
        <v>0</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0</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0</v>
      </c>
      <c r="E36" s="34" t="s">
        <v>60</v>
      </c>
      <c r="F36" s="36" t="b">
        <v>0</v>
      </c>
      <c r="G36" s="4" t="s">
        <v>61</v>
      </c>
      <c r="H36" s="36" t="b">
        <v>0</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c r="D40" s="4"/>
      <c r="E40" s="4"/>
      <c r="F40" s="4"/>
      <c r="G40" s="4"/>
      <c r="H40" s="4"/>
      <c r="I40" s="4"/>
      <c r="J40" s="4"/>
      <c r="K40" s="4"/>
      <c r="L40" s="4"/>
      <c r="M40" s="4"/>
      <c r="N40" s="4"/>
      <c r="R40" s="13"/>
      <c r="S40" s="13"/>
      <c r="T40" s="13"/>
      <c r="U40" s="13"/>
      <c r="V40" s="4"/>
      <c r="W40" s="4"/>
      <c r="X40" s="13"/>
    </row>
    <row r="41" spans="1:24" x14ac:dyDescent="0.35">
      <c r="A41" s="64" t="s">
        <v>67</v>
      </c>
      <c r="B41" s="64"/>
      <c r="C41" s="22"/>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0.7857142857142857</v>
      </c>
      <c r="J46" s="25"/>
      <c r="K46" s="4"/>
      <c r="R46" s="8"/>
      <c r="S46" s="8"/>
      <c r="T46" s="8"/>
      <c r="U46" s="4"/>
      <c r="V46" s="4"/>
      <c r="W46" s="4"/>
      <c r="X46" s="13">
        <f>SUM(X30+X29+X28+X27+X26+X25+X23+X13+X12)</f>
        <v>22</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B5:G5" xr:uid="{11C9E936-6839-4A5D-B26D-7FEF486C51F5}">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2BE77994-FB17-4923-8EF3-A7FB1BC6B09C}">
      <formula1>"Pay and Play, Private, Registered Membership Use, Sports Club/Community Association"</formula1>
    </dataValidation>
    <dataValidation type="list" allowBlank="1" showInputMessage="1" showErrorMessage="1" sqref="N32" xr:uid="{3D7002CE-50C9-4DFE-A118-6E13B6FF7B0A}">
      <formula1>"0-10,'11-20,21-30,31-40,41-50,50+"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9B976-CCD2-4D7C-A4E0-D0CFB22CDEE0}">
  <dimension ref="A1:X72"/>
  <sheetViews>
    <sheetView workbookViewId="0">
      <selection activeCell="A13" sqref="A13:B13"/>
    </sheetView>
  </sheetViews>
  <sheetFormatPr defaultRowHeight="14.5" x14ac:dyDescent="0.35"/>
  <cols>
    <col min="1" max="1" width="34.08984375" bestFit="1" customWidth="1"/>
    <col min="2" max="2" width="11.36328125" bestFit="1" customWidth="1"/>
    <col min="3" max="3" width="17.90625" bestFit="1" customWidth="1"/>
    <col min="4" max="4" width="8" bestFit="1" customWidth="1"/>
    <col min="5" max="5" width="34.08984375" bestFit="1" customWidth="1"/>
    <col min="6" max="6" width="8" bestFit="1" customWidth="1"/>
    <col min="7" max="7" width="25.36328125" bestFit="1" customWidth="1"/>
    <col min="8" max="8" width="8" bestFit="1" customWidth="1"/>
    <col min="9" max="9" width="22.54296875" bestFit="1" customWidth="1"/>
    <col min="10" max="10" width="8" bestFit="1" customWidth="1"/>
    <col min="11" max="11" width="18.453125" bestFit="1" customWidth="1"/>
    <col min="12" max="12" width="6.453125" bestFit="1" customWidth="1"/>
    <col min="13" max="13" width="34.08984375" bestFit="1" customWidth="1"/>
    <col min="14" max="14" width="6.453125" bestFit="1" customWidth="1"/>
    <col min="15" max="15" width="11.54296875" bestFit="1" customWidth="1"/>
    <col min="16" max="16" width="6.453125" bestFit="1" customWidth="1"/>
    <col min="18" max="22" width="5.36328125" bestFit="1" customWidth="1"/>
    <col min="24" max="24" width="8.36328125" bestFit="1" customWidth="1"/>
  </cols>
  <sheetData>
    <row r="1" spans="1:24" x14ac:dyDescent="0.35">
      <c r="A1" t="s">
        <v>90</v>
      </c>
    </row>
    <row r="2" spans="1:24" x14ac:dyDescent="0.35">
      <c r="A2" s="2" t="s">
        <v>1</v>
      </c>
      <c r="B2" s="51" t="s">
        <v>91</v>
      </c>
      <c r="C2" s="52"/>
      <c r="D2" s="52"/>
      <c r="E2" s="52"/>
      <c r="F2" s="52"/>
      <c r="G2" s="53"/>
      <c r="H2" s="3"/>
      <c r="I2" s="54"/>
      <c r="J2" s="54"/>
      <c r="K2" s="54"/>
      <c r="L2" s="54"/>
      <c r="M2" s="54"/>
      <c r="N2" s="54"/>
      <c r="O2" s="54"/>
      <c r="P2" s="54"/>
      <c r="Q2" s="37"/>
      <c r="R2" s="37"/>
      <c r="S2" s="37"/>
      <c r="T2" s="37"/>
      <c r="U2" s="37"/>
      <c r="V2" s="37"/>
      <c r="W2" s="37"/>
      <c r="X2" s="37"/>
    </row>
    <row r="3" spans="1:24" x14ac:dyDescent="0.35">
      <c r="A3" s="2" t="s">
        <v>2</v>
      </c>
      <c r="B3" s="51" t="s">
        <v>92</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93</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94</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91</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0.6428571428571429</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t="s">
        <v>85</v>
      </c>
      <c r="G12" s="11" t="s">
        <v>13</v>
      </c>
      <c r="H12" s="12"/>
      <c r="I12" s="11" t="s">
        <v>14</v>
      </c>
      <c r="J12" s="12" t="s">
        <v>15</v>
      </c>
      <c r="K12" s="11" t="s">
        <v>16</v>
      </c>
      <c r="L12" s="12"/>
      <c r="M12" s="58" t="s">
        <v>0</v>
      </c>
      <c r="N12" s="58"/>
      <c r="O12" s="58"/>
      <c r="P12" s="58"/>
      <c r="R12" s="13">
        <f>IF(D12="X",4,0)</f>
        <v>0</v>
      </c>
      <c r="S12" s="13">
        <f>IF(F12="X",3,0)</f>
        <v>3</v>
      </c>
      <c r="T12" s="13">
        <f>IF(H12="X",2,0)</f>
        <v>0</v>
      </c>
      <c r="U12" s="13">
        <f>IF(J12="X",1,0)</f>
        <v>0</v>
      </c>
      <c r="V12" s="13">
        <f>IF(L12="X",0,0)</f>
        <v>0</v>
      </c>
      <c r="W12" s="4"/>
      <c r="X12" s="13">
        <f>SUM(R12:V12)</f>
        <v>3</v>
      </c>
    </row>
    <row r="13" spans="1:24"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 t="shared" ref="R15:R22" si="0">IF(D15="x",10,0)</f>
        <v>0</v>
      </c>
      <c r="S15" s="13">
        <f t="shared" ref="S15:S22" si="1">IF(F15="x",8,0)</f>
        <v>0</v>
      </c>
      <c r="T15" s="13">
        <f t="shared" ref="T15:T22" si="2">IF(H15="x",5,0)</f>
        <v>0</v>
      </c>
      <c r="U15" s="13">
        <f t="shared" ref="U15:U22" si="3">IF(J15="X",2,0)</f>
        <v>0</v>
      </c>
      <c r="V15" s="13">
        <f t="shared" ref="V15:V22" si="4">IF(L15="X",0,0)</f>
        <v>0</v>
      </c>
      <c r="W15" s="4"/>
      <c r="X15" s="13">
        <f>SUM(R15:V15)</f>
        <v>0</v>
      </c>
    </row>
    <row r="16" spans="1:24" x14ac:dyDescent="0.35">
      <c r="A16" s="16" t="s">
        <v>23</v>
      </c>
      <c r="B16" s="16"/>
      <c r="C16" s="11" t="s">
        <v>11</v>
      </c>
      <c r="D16" s="12"/>
      <c r="E16" s="11" t="s">
        <v>12</v>
      </c>
      <c r="F16" s="12" t="s">
        <v>85</v>
      </c>
      <c r="G16" s="11" t="s">
        <v>13</v>
      </c>
      <c r="H16" s="12"/>
      <c r="I16" s="11" t="s">
        <v>14</v>
      </c>
      <c r="J16" s="12"/>
      <c r="K16" s="11" t="s">
        <v>16</v>
      </c>
      <c r="L16" s="38"/>
      <c r="M16" s="55"/>
      <c r="N16" s="55"/>
      <c r="O16" s="55"/>
      <c r="P16" s="55"/>
      <c r="R16" s="13">
        <f t="shared" si="0"/>
        <v>0</v>
      </c>
      <c r="S16" s="13">
        <f t="shared" si="1"/>
        <v>8</v>
      </c>
      <c r="T16" s="13">
        <f t="shared" si="2"/>
        <v>0</v>
      </c>
      <c r="U16" s="13">
        <f t="shared" si="3"/>
        <v>0</v>
      </c>
      <c r="V16" s="13">
        <f t="shared" si="4"/>
        <v>0</v>
      </c>
      <c r="W16" s="4"/>
      <c r="X16" s="13">
        <f t="shared" ref="X16:X20" si="5">SUM(R16:V16)</f>
        <v>8</v>
      </c>
    </row>
    <row r="17" spans="1:24" x14ac:dyDescent="0.35">
      <c r="A17" s="16"/>
      <c r="B17" s="16"/>
      <c r="C17" s="11" t="s">
        <v>11</v>
      </c>
      <c r="D17" s="12"/>
      <c r="E17" s="11" t="s">
        <v>12</v>
      </c>
      <c r="F17" s="12"/>
      <c r="G17" s="11" t="s">
        <v>13</v>
      </c>
      <c r="H17" s="12"/>
      <c r="I17" s="11" t="s">
        <v>14</v>
      </c>
      <c r="J17" s="12"/>
      <c r="K17" s="11" t="s">
        <v>16</v>
      </c>
      <c r="L17" s="38"/>
      <c r="M17" s="55"/>
      <c r="N17" s="55"/>
      <c r="O17" s="55"/>
      <c r="P17" s="55"/>
      <c r="R17" s="13">
        <f t="shared" si="0"/>
        <v>0</v>
      </c>
      <c r="S17" s="13">
        <f t="shared" si="1"/>
        <v>0</v>
      </c>
      <c r="T17" s="13">
        <f t="shared" si="2"/>
        <v>0</v>
      </c>
      <c r="U17" s="13">
        <f t="shared" si="3"/>
        <v>0</v>
      </c>
      <c r="V17" s="13">
        <f t="shared" si="4"/>
        <v>0</v>
      </c>
      <c r="W17" s="4"/>
      <c r="X17" s="13">
        <f t="shared" si="5"/>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si="1"/>
        <v>0</v>
      </c>
      <c r="T18" s="13">
        <f t="shared" si="2"/>
        <v>0</v>
      </c>
      <c r="U18" s="13">
        <f t="shared" si="3"/>
        <v>0</v>
      </c>
      <c r="V18" s="13">
        <f t="shared" si="4"/>
        <v>0</v>
      </c>
      <c r="W18" s="4"/>
      <c r="X18" s="13">
        <f t="shared" si="5"/>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1"/>
        <v>0</v>
      </c>
      <c r="T19" s="13">
        <f t="shared" si="2"/>
        <v>0</v>
      </c>
      <c r="U19" s="13">
        <f t="shared" si="3"/>
        <v>0</v>
      </c>
      <c r="V19" s="13">
        <f t="shared" si="4"/>
        <v>0</v>
      </c>
      <c r="W19" s="4"/>
      <c r="X19" s="13">
        <f t="shared" si="5"/>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1"/>
        <v>0</v>
      </c>
      <c r="T20" s="13">
        <f t="shared" si="2"/>
        <v>0</v>
      </c>
      <c r="U20" s="13">
        <f t="shared" si="3"/>
        <v>0</v>
      </c>
      <c r="V20" s="13">
        <f t="shared" si="4"/>
        <v>0</v>
      </c>
      <c r="W20" s="4"/>
      <c r="X20" s="13">
        <f t="shared" si="5"/>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1"/>
        <v>0</v>
      </c>
      <c r="T21" s="13">
        <f t="shared" si="2"/>
        <v>0</v>
      </c>
      <c r="U21" s="13">
        <f t="shared" si="3"/>
        <v>0</v>
      </c>
      <c r="V21" s="13">
        <f t="shared" si="4"/>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1"/>
        <v>0</v>
      </c>
      <c r="T22" s="13">
        <f t="shared" si="2"/>
        <v>0</v>
      </c>
      <c r="U22" s="13">
        <f t="shared" si="3"/>
        <v>0</v>
      </c>
      <c r="V22" s="13">
        <f t="shared" si="4"/>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SUM(X15:X22)/L23</f>
        <v>8</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c r="E25" s="11" t="s">
        <v>27</v>
      </c>
      <c r="F25" s="12" t="s">
        <v>85</v>
      </c>
      <c r="G25" s="11" t="s">
        <v>28</v>
      </c>
      <c r="H25" s="12" t="s">
        <v>15</v>
      </c>
      <c r="I25" s="4"/>
      <c r="J25" s="3"/>
      <c r="K25" s="4"/>
      <c r="M25" s="55"/>
      <c r="N25" s="55"/>
      <c r="O25" s="55"/>
      <c r="P25" s="55"/>
      <c r="R25" s="13">
        <f>IF(D25="x",2,0)</f>
        <v>0</v>
      </c>
      <c r="S25" s="13">
        <f>IF(F25="x",1,0)</f>
        <v>1</v>
      </c>
      <c r="T25" s="13">
        <f>IF(H25="x",0,0)</f>
        <v>0</v>
      </c>
      <c r="U25" s="13"/>
      <c r="V25" s="4"/>
      <c r="W25" s="4"/>
      <c r="X25" s="13">
        <f t="shared" ref="X25:X29" si="6">SUM(R25:V25)</f>
        <v>1</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t="s">
        <v>85</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6"/>
        <v>2</v>
      </c>
    </row>
    <row r="28" spans="1:24" x14ac:dyDescent="0.35">
      <c r="A28" s="56" t="s">
        <v>33</v>
      </c>
      <c r="B28" s="57"/>
      <c r="C28" s="11" t="s">
        <v>12</v>
      </c>
      <c r="D28" s="12"/>
      <c r="E28" s="11" t="s">
        <v>34</v>
      </c>
      <c r="F28" s="12" t="s">
        <v>85</v>
      </c>
      <c r="G28" s="11" t="s">
        <v>14</v>
      </c>
      <c r="H28" s="12" t="s">
        <v>15</v>
      </c>
      <c r="I28" s="4"/>
      <c r="J28" s="3"/>
      <c r="K28" s="4"/>
      <c r="M28" s="55"/>
      <c r="N28" s="55"/>
      <c r="O28" s="55"/>
      <c r="P28" s="55"/>
      <c r="R28" s="13">
        <f>IF(D28="x",2,0)</f>
        <v>0</v>
      </c>
      <c r="S28" s="13">
        <f>IF(F28="x",1,0)</f>
        <v>1</v>
      </c>
      <c r="T28" s="13">
        <f>IF(H28="x",0,0)</f>
        <v>0</v>
      </c>
      <c r="U28" s="13"/>
      <c r="V28" s="4"/>
      <c r="W28" s="4"/>
      <c r="X28" s="13">
        <f t="shared" si="6"/>
        <v>1</v>
      </c>
    </row>
    <row r="29" spans="1:24" x14ac:dyDescent="0.35">
      <c r="A29" s="65" t="s">
        <v>35</v>
      </c>
      <c r="B29" s="66"/>
      <c r="C29" s="11" t="s">
        <v>12</v>
      </c>
      <c r="D29" s="12"/>
      <c r="E29" s="11" t="s">
        <v>34</v>
      </c>
      <c r="F29" s="12" t="s">
        <v>85</v>
      </c>
      <c r="G29" s="11" t="s">
        <v>14</v>
      </c>
      <c r="H29" s="12"/>
      <c r="I29" s="4"/>
      <c r="J29" s="3"/>
      <c r="K29" s="4"/>
      <c r="M29" s="55"/>
      <c r="N29" s="55"/>
      <c r="O29" s="55"/>
      <c r="P29" s="55"/>
      <c r="R29" s="13">
        <f>IF(D29="x",2,0)</f>
        <v>0</v>
      </c>
      <c r="S29" s="13">
        <f>IF(F29="x",1,0)</f>
        <v>1</v>
      </c>
      <c r="T29" s="13">
        <f>IF(H29="x",0,0)</f>
        <v>0</v>
      </c>
      <c r="U29" s="13">
        <f>IF(J29="X",2,0)</f>
        <v>0</v>
      </c>
      <c r="V29" s="4"/>
      <c r="W29" s="4"/>
      <c r="X29" s="13">
        <f t="shared" si="6"/>
        <v>1</v>
      </c>
    </row>
    <row r="30" spans="1:24" x14ac:dyDescent="0.35">
      <c r="A30" s="56" t="s">
        <v>36</v>
      </c>
      <c r="B30" s="57"/>
      <c r="C30" s="11" t="s">
        <v>37</v>
      </c>
      <c r="D30" s="12"/>
      <c r="E30" s="11" t="s">
        <v>34</v>
      </c>
      <c r="F30" s="12" t="s">
        <v>85</v>
      </c>
      <c r="G30" s="11" t="s">
        <v>38</v>
      </c>
      <c r="H30" s="12"/>
      <c r="I30" s="4"/>
      <c r="J30" s="3"/>
      <c r="K30" s="4"/>
      <c r="M30" s="55"/>
      <c r="N30" s="55"/>
      <c r="O30" s="55"/>
      <c r="P30" s="55"/>
      <c r="R30" s="13"/>
      <c r="S30" s="13"/>
      <c r="T30" s="13"/>
      <c r="U30" s="13"/>
      <c r="V30" s="4"/>
      <c r="W30" s="4"/>
      <c r="X30" s="13"/>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0</v>
      </c>
      <c r="E32" s="11" t="s">
        <v>41</v>
      </c>
      <c r="F32" s="29" t="b">
        <v>0</v>
      </c>
      <c r="G32" s="11" t="s">
        <v>42</v>
      </c>
      <c r="H32" s="29" t="b">
        <v>0</v>
      </c>
      <c r="I32" s="11" t="s">
        <v>43</v>
      </c>
      <c r="J32" s="29" t="b">
        <v>0</v>
      </c>
      <c r="K32" s="11" t="s">
        <v>44</v>
      </c>
      <c r="L32" s="30" t="b">
        <v>0</v>
      </c>
      <c r="M32" s="11" t="s">
        <v>45</v>
      </c>
      <c r="N32" s="45" t="s">
        <v>46</v>
      </c>
      <c r="O32" s="11" t="s">
        <v>47</v>
      </c>
      <c r="P32" s="30" t="b">
        <v>0</v>
      </c>
      <c r="R32" s="13"/>
      <c r="S32" s="13"/>
      <c r="T32" s="13"/>
      <c r="U32" s="13"/>
      <c r="V32" s="4"/>
      <c r="W32" s="4"/>
      <c r="X32" s="13"/>
    </row>
    <row r="33" spans="1:24" x14ac:dyDescent="0.35">
      <c r="A33" s="64" t="s">
        <v>48</v>
      </c>
      <c r="B33" s="64"/>
      <c r="C33" s="11" t="s">
        <v>11</v>
      </c>
      <c r="D33" s="29" t="b">
        <v>0</v>
      </c>
      <c r="E33" s="11" t="s">
        <v>12</v>
      </c>
      <c r="F33" s="29" t="b">
        <v>0</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0</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0</v>
      </c>
      <c r="E36" s="34" t="s">
        <v>60</v>
      </c>
      <c r="F36" s="36" t="b">
        <v>0</v>
      </c>
      <c r="G36" s="4" t="s">
        <v>61</v>
      </c>
      <c r="H36" s="36" t="b">
        <v>0</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c r="D40" s="4"/>
      <c r="E40" s="4"/>
      <c r="F40" s="4"/>
      <c r="G40" s="4"/>
      <c r="H40" s="4"/>
      <c r="I40" s="4"/>
      <c r="J40" s="4"/>
      <c r="K40" s="4"/>
      <c r="L40" s="4"/>
      <c r="M40" s="4"/>
      <c r="N40" s="4"/>
      <c r="R40" s="13"/>
      <c r="S40" s="13"/>
      <c r="T40" s="13"/>
      <c r="U40" s="13"/>
      <c r="V40" s="4"/>
      <c r="W40" s="4"/>
      <c r="X40" s="13"/>
    </row>
    <row r="41" spans="1:24" x14ac:dyDescent="0.35">
      <c r="A41" s="64" t="s">
        <v>67</v>
      </c>
      <c r="B41" s="64"/>
      <c r="C41" s="22"/>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0.6428571428571429</v>
      </c>
      <c r="J46" s="25"/>
      <c r="K46" s="4"/>
      <c r="R46" s="8"/>
      <c r="S46" s="8"/>
      <c r="T46" s="8"/>
      <c r="U46" s="4"/>
      <c r="V46" s="4"/>
      <c r="W46" s="4"/>
      <c r="X46" s="13">
        <f>SUM(X30+X29+X28+X27+X26+X25+X23+X13+X12)</f>
        <v>18</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B5:G5" xr:uid="{B92ADAF6-E9F4-4B3E-B748-C4EEE4077FAB}">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6D880590-C2D9-4F33-8750-5F569BCDFA74}">
      <formula1>"Pay and Play, Private, Registered Membership Use, Sports Club/Community Association"</formula1>
    </dataValidation>
    <dataValidation type="list" allowBlank="1" showInputMessage="1" showErrorMessage="1" sqref="N32" xr:uid="{E24B311F-D283-4B8F-B16F-49D492D9387D}">
      <formula1>"0-10,'11-20,21-30,31-40,41-50,50+"</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303E6-23D8-4B56-AEA9-B9719C721D0C}">
  <dimension ref="A2:X72"/>
  <sheetViews>
    <sheetView workbookViewId="0">
      <selection activeCell="A23" sqref="A23:K23"/>
    </sheetView>
  </sheetViews>
  <sheetFormatPr defaultRowHeight="14.5" x14ac:dyDescent="0.35"/>
  <cols>
    <col min="1" max="1" width="34.08984375" bestFit="1" customWidth="1"/>
    <col min="2" max="2" width="11.36328125" bestFit="1" customWidth="1"/>
    <col min="3" max="3" width="17.90625" bestFit="1" customWidth="1"/>
    <col min="4" max="4" width="8" bestFit="1" customWidth="1"/>
    <col min="5" max="5" width="34.08984375" bestFit="1" customWidth="1"/>
    <col min="6" max="6" width="8" bestFit="1" customWidth="1"/>
    <col min="7" max="7" width="25.36328125" bestFit="1" customWidth="1"/>
    <col min="8" max="8" width="8" bestFit="1" customWidth="1"/>
    <col min="9" max="9" width="22.54296875" bestFit="1" customWidth="1"/>
    <col min="10" max="10" width="8" bestFit="1" customWidth="1"/>
    <col min="11" max="11" width="18.453125" bestFit="1" customWidth="1"/>
    <col min="12" max="12" width="6.453125" bestFit="1" customWidth="1"/>
    <col min="13" max="13" width="34.08984375" bestFit="1" customWidth="1"/>
    <col min="14" max="14" width="7.36328125" bestFit="1" customWidth="1"/>
    <col min="15" max="15" width="11.54296875" bestFit="1" customWidth="1"/>
    <col min="16" max="16" width="6.453125" bestFit="1" customWidth="1"/>
    <col min="17" max="17" width="9.36328125" customWidth="1"/>
    <col min="18" max="22" width="5.36328125" bestFit="1" customWidth="1"/>
    <col min="23" max="23" width="9.36328125" customWidth="1"/>
    <col min="24" max="24" width="8.36328125" bestFit="1" customWidth="1"/>
    <col min="25" max="25" width="9.36328125" customWidth="1"/>
  </cols>
  <sheetData>
    <row r="2" spans="1:24" x14ac:dyDescent="0.35">
      <c r="A2" s="2" t="s">
        <v>1</v>
      </c>
      <c r="B2" s="51" t="s">
        <v>95</v>
      </c>
      <c r="C2" s="52"/>
      <c r="D2" s="52"/>
      <c r="E2" s="52"/>
      <c r="F2" s="52"/>
      <c r="G2" s="53"/>
      <c r="H2" s="3"/>
      <c r="I2" s="54"/>
      <c r="J2" s="54"/>
      <c r="K2" s="54"/>
      <c r="L2" s="54"/>
      <c r="M2" s="54"/>
      <c r="N2" s="54"/>
      <c r="O2" s="54"/>
      <c r="P2" s="54"/>
      <c r="Q2" s="37"/>
      <c r="R2" s="37"/>
      <c r="S2" s="37"/>
      <c r="T2" s="37"/>
      <c r="U2" s="37"/>
      <c r="V2" s="37"/>
      <c r="W2" s="37"/>
      <c r="X2" s="37"/>
    </row>
    <row r="3" spans="1:24" x14ac:dyDescent="0.35">
      <c r="A3" s="2" t="s">
        <v>2</v>
      </c>
      <c r="B3" s="51" t="s">
        <v>92</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93</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23</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95</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0.6428571428571429</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t="s">
        <v>85</v>
      </c>
      <c r="G12" s="11" t="s">
        <v>13</v>
      </c>
      <c r="H12" s="12"/>
      <c r="I12" s="11" t="s">
        <v>14</v>
      </c>
      <c r="J12" s="12" t="s">
        <v>15</v>
      </c>
      <c r="K12" s="11" t="s">
        <v>16</v>
      </c>
      <c r="L12" s="12"/>
      <c r="M12" s="58" t="s">
        <v>0</v>
      </c>
      <c r="N12" s="58"/>
      <c r="O12" s="58"/>
      <c r="P12" s="58"/>
      <c r="R12" s="13">
        <f>IF(D12="X",4,0)</f>
        <v>0</v>
      </c>
      <c r="S12" s="13">
        <f>IF(F12="X",3,0)</f>
        <v>3</v>
      </c>
      <c r="T12" s="13">
        <f>IF(H12="X",2,0)</f>
        <v>0</v>
      </c>
      <c r="U12" s="13">
        <f>IF(J12="X",1,0)</f>
        <v>0</v>
      </c>
      <c r="V12" s="13">
        <f>IF(L12="X",0,0)</f>
        <v>0</v>
      </c>
      <c r="W12" s="4"/>
      <c r="X12" s="13">
        <f>SUM(R12:V12)</f>
        <v>3</v>
      </c>
    </row>
    <row r="13" spans="1:24"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 t="shared" ref="R15:R22" si="0">IF(D15="x",10,0)</f>
        <v>0</v>
      </c>
      <c r="S15" s="13">
        <f t="shared" ref="S15:S22" si="1">IF(F15="x",8,0)</f>
        <v>0</v>
      </c>
      <c r="T15" s="13">
        <f t="shared" ref="T15:T22" si="2">IF(H15="x",5,0)</f>
        <v>0</v>
      </c>
      <c r="U15" s="13">
        <f t="shared" ref="U15:U22" si="3">IF(J15="X",2,0)</f>
        <v>0</v>
      </c>
      <c r="V15" s="13">
        <f t="shared" ref="V15:V22" si="4">IF(L15="X",0,0)</f>
        <v>0</v>
      </c>
      <c r="W15" s="4"/>
      <c r="X15" s="13">
        <f>SUM(R15:V15)</f>
        <v>0</v>
      </c>
    </row>
    <row r="16" spans="1:24" x14ac:dyDescent="0.35">
      <c r="A16" s="16" t="s">
        <v>23</v>
      </c>
      <c r="B16" s="16"/>
      <c r="C16" s="11" t="s">
        <v>11</v>
      </c>
      <c r="D16" s="12"/>
      <c r="E16" s="11" t="s">
        <v>12</v>
      </c>
      <c r="F16" s="12" t="s">
        <v>85</v>
      </c>
      <c r="G16" s="11" t="s">
        <v>13</v>
      </c>
      <c r="H16" s="12"/>
      <c r="I16" s="11" t="s">
        <v>14</v>
      </c>
      <c r="J16" s="12"/>
      <c r="K16" s="11" t="s">
        <v>16</v>
      </c>
      <c r="L16" s="38"/>
      <c r="M16" s="55"/>
      <c r="N16" s="55"/>
      <c r="O16" s="55"/>
      <c r="P16" s="55"/>
      <c r="R16" s="13">
        <f t="shared" si="0"/>
        <v>0</v>
      </c>
      <c r="S16" s="13">
        <f t="shared" si="1"/>
        <v>8</v>
      </c>
      <c r="T16" s="13">
        <f t="shared" si="2"/>
        <v>0</v>
      </c>
      <c r="U16" s="13">
        <f t="shared" si="3"/>
        <v>0</v>
      </c>
      <c r="V16" s="13">
        <f t="shared" si="4"/>
        <v>0</v>
      </c>
      <c r="W16" s="4"/>
      <c r="X16" s="13">
        <f t="shared" ref="X16:X20" si="5">SUM(R16:V16)</f>
        <v>8</v>
      </c>
    </row>
    <row r="17" spans="1:24" x14ac:dyDescent="0.35">
      <c r="A17" s="16"/>
      <c r="B17" s="16"/>
      <c r="C17" s="11" t="s">
        <v>11</v>
      </c>
      <c r="D17" s="12"/>
      <c r="E17" s="11" t="s">
        <v>12</v>
      </c>
      <c r="F17" s="12"/>
      <c r="G17" s="11" t="s">
        <v>13</v>
      </c>
      <c r="H17" s="12"/>
      <c r="I17" s="11" t="s">
        <v>14</v>
      </c>
      <c r="J17" s="12"/>
      <c r="K17" s="11" t="s">
        <v>16</v>
      </c>
      <c r="L17" s="38"/>
      <c r="M17" s="55"/>
      <c r="N17" s="55"/>
      <c r="O17" s="55"/>
      <c r="P17" s="55"/>
      <c r="R17" s="13">
        <f t="shared" si="0"/>
        <v>0</v>
      </c>
      <c r="S17" s="13">
        <f t="shared" si="1"/>
        <v>0</v>
      </c>
      <c r="T17" s="13">
        <f t="shared" si="2"/>
        <v>0</v>
      </c>
      <c r="U17" s="13">
        <f t="shared" si="3"/>
        <v>0</v>
      </c>
      <c r="V17" s="13">
        <f t="shared" si="4"/>
        <v>0</v>
      </c>
      <c r="W17" s="4"/>
      <c r="X17" s="13">
        <f t="shared" si="5"/>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si="1"/>
        <v>0</v>
      </c>
      <c r="T18" s="13">
        <f t="shared" si="2"/>
        <v>0</v>
      </c>
      <c r="U18" s="13">
        <f t="shared" si="3"/>
        <v>0</v>
      </c>
      <c r="V18" s="13">
        <f t="shared" si="4"/>
        <v>0</v>
      </c>
      <c r="W18" s="4"/>
      <c r="X18" s="13">
        <f t="shared" si="5"/>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1"/>
        <v>0</v>
      </c>
      <c r="T19" s="13">
        <f t="shared" si="2"/>
        <v>0</v>
      </c>
      <c r="U19" s="13">
        <f t="shared" si="3"/>
        <v>0</v>
      </c>
      <c r="V19" s="13">
        <f t="shared" si="4"/>
        <v>0</v>
      </c>
      <c r="W19" s="4"/>
      <c r="X19" s="13">
        <f t="shared" si="5"/>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1"/>
        <v>0</v>
      </c>
      <c r="T20" s="13">
        <f t="shared" si="2"/>
        <v>0</v>
      </c>
      <c r="U20" s="13">
        <f t="shared" si="3"/>
        <v>0</v>
      </c>
      <c r="V20" s="13">
        <f t="shared" si="4"/>
        <v>0</v>
      </c>
      <c r="W20" s="4"/>
      <c r="X20" s="13">
        <f t="shared" si="5"/>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1"/>
        <v>0</v>
      </c>
      <c r="T21" s="13">
        <f t="shared" si="2"/>
        <v>0</v>
      </c>
      <c r="U21" s="13">
        <f t="shared" si="3"/>
        <v>0</v>
      </c>
      <c r="V21" s="13">
        <f t="shared" si="4"/>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1"/>
        <v>0</v>
      </c>
      <c r="T22" s="13">
        <f t="shared" si="2"/>
        <v>0</v>
      </c>
      <c r="U22" s="13">
        <f t="shared" si="3"/>
        <v>0</v>
      </c>
      <c r="V22" s="13">
        <f t="shared" si="4"/>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SUM(X15:X22)/L23</f>
        <v>8</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c r="E25" s="11" t="s">
        <v>27</v>
      </c>
      <c r="F25" s="12" t="s">
        <v>85</v>
      </c>
      <c r="G25" s="11" t="s">
        <v>28</v>
      </c>
      <c r="H25" s="12" t="s">
        <v>15</v>
      </c>
      <c r="I25" s="4"/>
      <c r="J25" s="3"/>
      <c r="K25" s="4"/>
      <c r="M25" s="55"/>
      <c r="N25" s="55"/>
      <c r="O25" s="55"/>
      <c r="P25" s="55"/>
      <c r="R25" s="13">
        <f>IF(D25="x",2,0)</f>
        <v>0</v>
      </c>
      <c r="S25" s="13">
        <f>IF(F25="x",1,0)</f>
        <v>1</v>
      </c>
      <c r="T25" s="13">
        <f>IF(H25="x",0,0)</f>
        <v>0</v>
      </c>
      <c r="U25" s="13"/>
      <c r="V25" s="4"/>
      <c r="W25" s="4"/>
      <c r="X25" s="13">
        <f t="shared" ref="X25:X29" si="6">SUM(R25:V25)</f>
        <v>1</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t="s">
        <v>85</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6"/>
        <v>2</v>
      </c>
    </row>
    <row r="28" spans="1:24" x14ac:dyDescent="0.35">
      <c r="A28" s="56" t="s">
        <v>33</v>
      </c>
      <c r="B28" s="57"/>
      <c r="C28" s="11" t="s">
        <v>12</v>
      </c>
      <c r="D28" s="12"/>
      <c r="E28" s="11" t="s">
        <v>34</v>
      </c>
      <c r="F28" s="12" t="s">
        <v>85</v>
      </c>
      <c r="G28" s="11" t="s">
        <v>14</v>
      </c>
      <c r="H28" s="12" t="s">
        <v>15</v>
      </c>
      <c r="I28" s="4"/>
      <c r="J28" s="3"/>
      <c r="K28" s="4"/>
      <c r="M28" s="55"/>
      <c r="N28" s="55"/>
      <c r="O28" s="55"/>
      <c r="P28" s="55"/>
      <c r="R28" s="13">
        <f>IF(D28="x",2,0)</f>
        <v>0</v>
      </c>
      <c r="S28" s="13">
        <f>IF(F28="x",1,0)</f>
        <v>1</v>
      </c>
      <c r="T28" s="13">
        <f>IF(H28="x",0,0)</f>
        <v>0</v>
      </c>
      <c r="U28" s="13"/>
      <c r="V28" s="4"/>
      <c r="W28" s="4"/>
      <c r="X28" s="13">
        <f t="shared" si="6"/>
        <v>1</v>
      </c>
    </row>
    <row r="29" spans="1:24" x14ac:dyDescent="0.35">
      <c r="A29" s="65" t="s">
        <v>35</v>
      </c>
      <c r="B29" s="66"/>
      <c r="C29" s="11" t="s">
        <v>12</v>
      </c>
      <c r="D29" s="12"/>
      <c r="E29" s="11" t="s">
        <v>34</v>
      </c>
      <c r="F29" s="12" t="s">
        <v>85</v>
      </c>
      <c r="G29" s="11" t="s">
        <v>14</v>
      </c>
      <c r="H29" s="12"/>
      <c r="I29" s="4"/>
      <c r="J29" s="3"/>
      <c r="K29" s="4"/>
      <c r="M29" s="55"/>
      <c r="N29" s="55"/>
      <c r="O29" s="55"/>
      <c r="P29" s="55"/>
      <c r="R29" s="13">
        <f>IF(D29="x",2,0)</f>
        <v>0</v>
      </c>
      <c r="S29" s="13">
        <f>IF(F29="x",1,0)</f>
        <v>1</v>
      </c>
      <c r="T29" s="13">
        <f>IF(H29="x",0,0)</f>
        <v>0</v>
      </c>
      <c r="U29" s="13">
        <f>IF(J29="X",2,0)</f>
        <v>0</v>
      </c>
      <c r="V29" s="4"/>
      <c r="W29" s="4"/>
      <c r="X29" s="13">
        <f t="shared" si="6"/>
        <v>1</v>
      </c>
    </row>
    <row r="30" spans="1:24" x14ac:dyDescent="0.35">
      <c r="A30" s="56" t="s">
        <v>36</v>
      </c>
      <c r="B30" s="57"/>
      <c r="C30" s="11" t="s">
        <v>37</v>
      </c>
      <c r="D30" s="12"/>
      <c r="E30" s="11" t="s">
        <v>34</v>
      </c>
      <c r="F30" s="12" t="s">
        <v>85</v>
      </c>
      <c r="G30" s="11" t="s">
        <v>38</v>
      </c>
      <c r="H30" s="12"/>
      <c r="I30" s="4"/>
      <c r="J30" s="3"/>
      <c r="K30" s="4"/>
      <c r="M30" s="55"/>
      <c r="N30" s="55"/>
      <c r="O30" s="55"/>
      <c r="P30" s="55"/>
      <c r="R30" s="13"/>
      <c r="S30" s="13"/>
      <c r="T30" s="13"/>
      <c r="U30" s="13"/>
      <c r="V30" s="4"/>
      <c r="W30" s="4"/>
      <c r="X30" s="13"/>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0</v>
      </c>
      <c r="E32" s="11" t="s">
        <v>41</v>
      </c>
      <c r="F32" s="29" t="b">
        <v>0</v>
      </c>
      <c r="G32" s="11" t="s">
        <v>42</v>
      </c>
      <c r="H32" s="29" t="b">
        <v>0</v>
      </c>
      <c r="I32" s="11" t="s">
        <v>43</v>
      </c>
      <c r="J32" s="29" t="b">
        <v>0</v>
      </c>
      <c r="K32" s="11" t="s">
        <v>44</v>
      </c>
      <c r="L32" s="30" t="b">
        <v>0</v>
      </c>
      <c r="M32" s="11" t="s">
        <v>45</v>
      </c>
      <c r="N32" s="45" t="s">
        <v>46</v>
      </c>
      <c r="O32" s="11" t="s">
        <v>47</v>
      </c>
      <c r="P32" s="30" t="b">
        <v>0</v>
      </c>
      <c r="R32" s="13"/>
      <c r="S32" s="13"/>
      <c r="T32" s="13"/>
      <c r="U32" s="13"/>
      <c r="V32" s="4"/>
      <c r="W32" s="4"/>
      <c r="X32" s="13"/>
    </row>
    <row r="33" spans="1:24" x14ac:dyDescent="0.35">
      <c r="A33" s="64" t="s">
        <v>48</v>
      </c>
      <c r="B33" s="64"/>
      <c r="C33" s="11" t="s">
        <v>11</v>
      </c>
      <c r="D33" s="29" t="b">
        <v>0</v>
      </c>
      <c r="E33" s="11" t="s">
        <v>12</v>
      </c>
      <c r="F33" s="29" t="b">
        <v>0</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0</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0</v>
      </c>
      <c r="E36" s="34" t="s">
        <v>60</v>
      </c>
      <c r="F36" s="36" t="b">
        <v>0</v>
      </c>
      <c r="G36" s="4" t="s">
        <v>61</v>
      </c>
      <c r="H36" s="36" t="b">
        <v>0</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c r="D40" s="4"/>
      <c r="E40" s="4"/>
      <c r="F40" s="4"/>
      <c r="G40" s="4"/>
      <c r="H40" s="4"/>
      <c r="I40" s="4"/>
      <c r="J40" s="4"/>
      <c r="K40" s="4"/>
      <c r="L40" s="4"/>
      <c r="M40" s="4"/>
      <c r="N40" s="4"/>
      <c r="R40" s="13"/>
      <c r="S40" s="13"/>
      <c r="T40" s="13"/>
      <c r="U40" s="13"/>
      <c r="V40" s="4"/>
      <c r="W40" s="4"/>
      <c r="X40" s="13"/>
    </row>
    <row r="41" spans="1:24" x14ac:dyDescent="0.35">
      <c r="A41" s="64" t="s">
        <v>67</v>
      </c>
      <c r="B41" s="64"/>
      <c r="C41" s="22"/>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0.6428571428571429</v>
      </c>
      <c r="J46" s="25"/>
      <c r="K46" s="4"/>
      <c r="R46" s="8"/>
      <c r="S46" s="8"/>
      <c r="T46" s="8"/>
      <c r="U46" s="4"/>
      <c r="V46" s="4"/>
      <c r="W46" s="4"/>
      <c r="X46" s="13">
        <f>SUM(X30+X29+X28+X27+X26+X25+X23+X13+X12)</f>
        <v>18</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B5:G5" xr:uid="{7C62C832-F869-4749-9BD5-A41A1FCC2B2D}">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15F0719D-E3F3-40A4-9CC4-6CF071DE5024}">
      <formula1>"Pay and Play, Private, Registered Membership Use, Sports Club/Community Association"</formula1>
    </dataValidation>
    <dataValidation type="list" allowBlank="1" showInputMessage="1" showErrorMessage="1" sqref="N32" xr:uid="{385BE734-75EB-409A-A023-6152460F7907}">
      <formula1>"0-10,'11-20,21-30,31-40,41-50,50+"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E458C-75AC-4431-97FE-30DAA8DB733E}">
  <dimension ref="A2:X72"/>
  <sheetViews>
    <sheetView workbookViewId="0">
      <selection activeCell="E15" sqref="E15"/>
    </sheetView>
  </sheetViews>
  <sheetFormatPr defaultRowHeight="14.5" x14ac:dyDescent="0.35"/>
  <cols>
    <col min="1" max="1" width="34.08984375" bestFit="1" customWidth="1"/>
    <col min="2" max="2" width="11.36328125" bestFit="1" customWidth="1"/>
    <col min="3" max="3" width="17.90625" bestFit="1" customWidth="1"/>
    <col min="4" max="4" width="8" bestFit="1" customWidth="1"/>
    <col min="5" max="5" width="34.08984375" bestFit="1" customWidth="1"/>
    <col min="6" max="6" width="8" bestFit="1" customWidth="1"/>
    <col min="7" max="7" width="25.36328125" bestFit="1" customWidth="1"/>
    <col min="8" max="8" width="8" bestFit="1" customWidth="1"/>
    <col min="9" max="9" width="22.54296875" bestFit="1" customWidth="1"/>
    <col min="10" max="10" width="8" bestFit="1" customWidth="1"/>
    <col min="11" max="11" width="18.453125" bestFit="1" customWidth="1"/>
    <col min="12" max="12" width="6.453125" bestFit="1" customWidth="1"/>
    <col min="13" max="13" width="34.08984375" bestFit="1" customWidth="1"/>
    <col min="14" max="14" width="7.36328125" bestFit="1" customWidth="1"/>
    <col min="15" max="15" width="11.54296875" bestFit="1" customWidth="1"/>
    <col min="16" max="16" width="6.453125" bestFit="1" customWidth="1"/>
    <col min="18" max="22" width="5.36328125" bestFit="1" customWidth="1"/>
    <col min="24" max="24" width="8.36328125" bestFit="1" customWidth="1"/>
  </cols>
  <sheetData>
    <row r="2" spans="1:24" x14ac:dyDescent="0.35">
      <c r="A2" s="2" t="s">
        <v>1</v>
      </c>
      <c r="B2" s="51" t="s">
        <v>96</v>
      </c>
      <c r="C2" s="52"/>
      <c r="D2" s="52"/>
      <c r="E2" s="52"/>
      <c r="F2" s="52"/>
      <c r="G2" s="53"/>
      <c r="H2" s="3"/>
      <c r="I2" s="54"/>
      <c r="J2" s="54"/>
      <c r="K2" s="54"/>
      <c r="L2" s="54"/>
      <c r="M2" s="54"/>
      <c r="N2" s="54"/>
      <c r="O2" s="54"/>
      <c r="P2" s="54"/>
      <c r="Q2" s="37"/>
      <c r="R2" s="37"/>
      <c r="S2" s="37"/>
      <c r="T2" s="37"/>
      <c r="U2" s="37"/>
      <c r="V2" s="37"/>
      <c r="W2" s="37"/>
      <c r="X2" s="37"/>
    </row>
    <row r="3" spans="1:24" x14ac:dyDescent="0.35">
      <c r="A3" s="2" t="s">
        <v>2</v>
      </c>
      <c r="B3" s="51" t="s">
        <v>92</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83</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23</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96</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0.7857142857142857</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t="s">
        <v>85</v>
      </c>
      <c r="E12" s="11" t="s">
        <v>12</v>
      </c>
      <c r="F12" s="12"/>
      <c r="G12" s="11" t="s">
        <v>13</v>
      </c>
      <c r="H12" s="12"/>
      <c r="I12" s="11" t="s">
        <v>14</v>
      </c>
      <c r="J12" s="12" t="s">
        <v>15</v>
      </c>
      <c r="K12" s="11" t="s">
        <v>16</v>
      </c>
      <c r="L12" s="12"/>
      <c r="M12" s="58" t="s">
        <v>0</v>
      </c>
      <c r="N12" s="58"/>
      <c r="O12" s="58"/>
      <c r="P12" s="58"/>
      <c r="R12" s="13">
        <f>IF(D12="X",4,0)</f>
        <v>4</v>
      </c>
      <c r="S12" s="13">
        <f>IF(F12="X",3,0)</f>
        <v>0</v>
      </c>
      <c r="T12" s="13">
        <f>IF(H12="X",2,0)</f>
        <v>0</v>
      </c>
      <c r="U12" s="13">
        <f>IF(J12="X",1,0)</f>
        <v>0</v>
      </c>
      <c r="V12" s="13">
        <f>IF(L12="X",0,0)</f>
        <v>0</v>
      </c>
      <c r="W12" s="4"/>
      <c r="X12" s="13">
        <f>SUM(R12:V12)</f>
        <v>4</v>
      </c>
    </row>
    <row r="13" spans="1:24" x14ac:dyDescent="0.35">
      <c r="A13" s="56" t="s">
        <v>17</v>
      </c>
      <c r="B13" s="57"/>
      <c r="C13" s="11" t="s">
        <v>18</v>
      </c>
      <c r="D13" s="12" t="s">
        <v>85</v>
      </c>
      <c r="E13" s="11" t="s">
        <v>19</v>
      </c>
      <c r="F13" s="12"/>
      <c r="G13" s="11" t="s">
        <v>20</v>
      </c>
      <c r="H13" s="12"/>
      <c r="I13" s="14"/>
      <c r="J13" s="15"/>
      <c r="K13" s="14"/>
      <c r="L13" s="15"/>
      <c r="M13" s="59"/>
      <c r="N13" s="59"/>
      <c r="O13" s="59"/>
      <c r="P13" s="59"/>
      <c r="R13" s="13">
        <f>IF(D13="x",2,0)</f>
        <v>2</v>
      </c>
      <c r="S13" s="13">
        <f>IF(F13="x",1,0)</f>
        <v>0</v>
      </c>
      <c r="T13" s="13">
        <f>IF(H13="x",0,0)</f>
        <v>0</v>
      </c>
      <c r="U13" s="13"/>
      <c r="V13" s="13"/>
      <c r="W13" s="6"/>
      <c r="X13" s="13">
        <f>SUM(R13:V13)</f>
        <v>2</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 t="shared" ref="R15:R22" si="0">IF(D15="x",10,0)</f>
        <v>0</v>
      </c>
      <c r="S15" s="13">
        <f t="shared" ref="S15:S22" si="1">IF(F15="x",8,0)</f>
        <v>0</v>
      </c>
      <c r="T15" s="13">
        <f t="shared" ref="T15:T22" si="2">IF(H15="x",5,0)</f>
        <v>0</v>
      </c>
      <c r="U15" s="13">
        <f t="shared" ref="U15:U22" si="3">IF(J15="X",2,0)</f>
        <v>0</v>
      </c>
      <c r="V15" s="13">
        <f t="shared" ref="V15:V22" si="4">IF(L15="X",0,0)</f>
        <v>0</v>
      </c>
      <c r="W15" s="4"/>
      <c r="X15" s="13">
        <f>SUM(R15:V15)</f>
        <v>0</v>
      </c>
    </row>
    <row r="16" spans="1:24" x14ac:dyDescent="0.35">
      <c r="A16" s="16" t="s">
        <v>23</v>
      </c>
      <c r="B16" s="16"/>
      <c r="C16" s="11" t="s">
        <v>11</v>
      </c>
      <c r="D16" s="12" t="s">
        <v>85</v>
      </c>
      <c r="E16" s="11" t="s">
        <v>12</v>
      </c>
      <c r="F16" s="12"/>
      <c r="G16" s="11" t="s">
        <v>13</v>
      </c>
      <c r="H16" s="12"/>
      <c r="I16" s="11" t="s">
        <v>14</v>
      </c>
      <c r="J16" s="12"/>
      <c r="K16" s="11" t="s">
        <v>16</v>
      </c>
      <c r="L16" s="38"/>
      <c r="M16" s="55"/>
      <c r="N16" s="55"/>
      <c r="O16" s="55"/>
      <c r="P16" s="55"/>
      <c r="R16" s="13">
        <f t="shared" si="0"/>
        <v>10</v>
      </c>
      <c r="S16" s="13">
        <f t="shared" si="1"/>
        <v>0</v>
      </c>
      <c r="T16" s="13">
        <f t="shared" si="2"/>
        <v>0</v>
      </c>
      <c r="U16" s="13">
        <f t="shared" si="3"/>
        <v>0</v>
      </c>
      <c r="V16" s="13">
        <f t="shared" si="4"/>
        <v>0</v>
      </c>
      <c r="W16" s="4"/>
      <c r="X16" s="13">
        <f t="shared" ref="X16:X20" si="5">SUM(R16:V16)</f>
        <v>10</v>
      </c>
    </row>
    <row r="17" spans="1:24" x14ac:dyDescent="0.35">
      <c r="A17" s="16"/>
      <c r="B17" s="16"/>
      <c r="C17" s="11" t="s">
        <v>11</v>
      </c>
      <c r="D17" s="12"/>
      <c r="E17" s="11" t="s">
        <v>12</v>
      </c>
      <c r="F17" s="12"/>
      <c r="G17" s="11" t="s">
        <v>13</v>
      </c>
      <c r="H17" s="12"/>
      <c r="I17" s="11" t="s">
        <v>14</v>
      </c>
      <c r="J17" s="12"/>
      <c r="K17" s="11" t="s">
        <v>16</v>
      </c>
      <c r="L17" s="38"/>
      <c r="M17" s="55"/>
      <c r="N17" s="55"/>
      <c r="O17" s="55"/>
      <c r="P17" s="55"/>
      <c r="R17" s="13">
        <f t="shared" si="0"/>
        <v>0</v>
      </c>
      <c r="S17" s="13">
        <f t="shared" si="1"/>
        <v>0</v>
      </c>
      <c r="T17" s="13">
        <f t="shared" si="2"/>
        <v>0</v>
      </c>
      <c r="U17" s="13">
        <f t="shared" si="3"/>
        <v>0</v>
      </c>
      <c r="V17" s="13">
        <f t="shared" si="4"/>
        <v>0</v>
      </c>
      <c r="W17" s="4"/>
      <c r="X17" s="13">
        <f t="shared" si="5"/>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si="1"/>
        <v>0</v>
      </c>
      <c r="T18" s="13">
        <f t="shared" si="2"/>
        <v>0</v>
      </c>
      <c r="U18" s="13">
        <f t="shared" si="3"/>
        <v>0</v>
      </c>
      <c r="V18" s="13">
        <f t="shared" si="4"/>
        <v>0</v>
      </c>
      <c r="W18" s="4"/>
      <c r="X18" s="13">
        <f t="shared" si="5"/>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1"/>
        <v>0</v>
      </c>
      <c r="T19" s="13">
        <f t="shared" si="2"/>
        <v>0</v>
      </c>
      <c r="U19" s="13">
        <f t="shared" si="3"/>
        <v>0</v>
      </c>
      <c r="V19" s="13">
        <f t="shared" si="4"/>
        <v>0</v>
      </c>
      <c r="W19" s="4"/>
      <c r="X19" s="13">
        <f t="shared" si="5"/>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1"/>
        <v>0</v>
      </c>
      <c r="T20" s="13">
        <f t="shared" si="2"/>
        <v>0</v>
      </c>
      <c r="U20" s="13">
        <f t="shared" si="3"/>
        <v>0</v>
      </c>
      <c r="V20" s="13">
        <f t="shared" si="4"/>
        <v>0</v>
      </c>
      <c r="W20" s="4"/>
      <c r="X20" s="13">
        <f t="shared" si="5"/>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1"/>
        <v>0</v>
      </c>
      <c r="T21" s="13">
        <f t="shared" si="2"/>
        <v>0</v>
      </c>
      <c r="U21" s="13">
        <f t="shared" si="3"/>
        <v>0</v>
      </c>
      <c r="V21" s="13">
        <f t="shared" si="4"/>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1"/>
        <v>0</v>
      </c>
      <c r="T22" s="13">
        <f t="shared" si="2"/>
        <v>0</v>
      </c>
      <c r="U22" s="13">
        <f t="shared" si="3"/>
        <v>0</v>
      </c>
      <c r="V22" s="13">
        <f t="shared" si="4"/>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SUM(X15:X22)/L23</f>
        <v>10</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c r="E25" s="11" t="s">
        <v>27</v>
      </c>
      <c r="F25" s="12" t="s">
        <v>85</v>
      </c>
      <c r="G25" s="11" t="s">
        <v>28</v>
      </c>
      <c r="H25" s="12" t="s">
        <v>15</v>
      </c>
      <c r="I25" s="4"/>
      <c r="J25" s="3"/>
      <c r="K25" s="4"/>
      <c r="M25" s="55"/>
      <c r="N25" s="55"/>
      <c r="O25" s="55"/>
      <c r="P25" s="55"/>
      <c r="R25" s="13">
        <f>IF(D25="x",2,0)</f>
        <v>0</v>
      </c>
      <c r="S25" s="13">
        <f>IF(F25="x",1,0)</f>
        <v>1</v>
      </c>
      <c r="T25" s="13">
        <f>IF(H25="x",0,0)</f>
        <v>0</v>
      </c>
      <c r="U25" s="13"/>
      <c r="V25" s="4"/>
      <c r="W25" s="4"/>
      <c r="X25" s="13">
        <f t="shared" ref="X25:X29" si="6">SUM(R25:V25)</f>
        <v>1</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t="s">
        <v>85</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6"/>
        <v>2</v>
      </c>
    </row>
    <row r="28" spans="1:24" x14ac:dyDescent="0.35">
      <c r="A28" s="56" t="s">
        <v>33</v>
      </c>
      <c r="B28" s="57"/>
      <c r="C28" s="11" t="s">
        <v>12</v>
      </c>
      <c r="D28" s="12"/>
      <c r="E28" s="11" t="s">
        <v>34</v>
      </c>
      <c r="F28" s="12" t="s">
        <v>85</v>
      </c>
      <c r="G28" s="11" t="s">
        <v>14</v>
      </c>
      <c r="H28" s="12" t="s">
        <v>15</v>
      </c>
      <c r="I28" s="4"/>
      <c r="J28" s="3"/>
      <c r="K28" s="4"/>
      <c r="M28" s="55"/>
      <c r="N28" s="55"/>
      <c r="O28" s="55"/>
      <c r="P28" s="55"/>
      <c r="R28" s="13">
        <f>IF(D28="x",2,0)</f>
        <v>0</v>
      </c>
      <c r="S28" s="13">
        <f>IF(F28="x",1,0)</f>
        <v>1</v>
      </c>
      <c r="T28" s="13">
        <f>IF(H28="x",0,0)</f>
        <v>0</v>
      </c>
      <c r="U28" s="13"/>
      <c r="V28" s="4"/>
      <c r="W28" s="4"/>
      <c r="X28" s="13">
        <f t="shared" si="6"/>
        <v>1</v>
      </c>
    </row>
    <row r="29" spans="1:24" x14ac:dyDescent="0.35">
      <c r="A29" s="65" t="s">
        <v>35</v>
      </c>
      <c r="B29" s="66"/>
      <c r="C29" s="11" t="s">
        <v>12</v>
      </c>
      <c r="D29" s="12"/>
      <c r="E29" s="11" t="s">
        <v>34</v>
      </c>
      <c r="F29" s="12" t="s">
        <v>85</v>
      </c>
      <c r="G29" s="11" t="s">
        <v>14</v>
      </c>
      <c r="H29" s="12"/>
      <c r="I29" s="4"/>
      <c r="J29" s="3"/>
      <c r="K29" s="4"/>
      <c r="M29" s="55"/>
      <c r="N29" s="55"/>
      <c r="O29" s="55"/>
      <c r="P29" s="55"/>
      <c r="R29" s="13">
        <f>IF(D29="x",2,0)</f>
        <v>0</v>
      </c>
      <c r="S29" s="13">
        <f>IF(F29="x",1,0)</f>
        <v>1</v>
      </c>
      <c r="T29" s="13">
        <f>IF(H29="x",0,0)</f>
        <v>0</v>
      </c>
      <c r="U29" s="13">
        <f>IF(J29="X",2,0)</f>
        <v>0</v>
      </c>
      <c r="V29" s="4"/>
      <c r="W29" s="4"/>
      <c r="X29" s="13">
        <f t="shared" si="6"/>
        <v>1</v>
      </c>
    </row>
    <row r="30" spans="1:24" x14ac:dyDescent="0.35">
      <c r="A30" s="56" t="s">
        <v>36</v>
      </c>
      <c r="B30" s="57"/>
      <c r="C30" s="11" t="s">
        <v>37</v>
      </c>
      <c r="D30" s="12"/>
      <c r="E30" s="11" t="s">
        <v>34</v>
      </c>
      <c r="F30" s="12" t="s">
        <v>85</v>
      </c>
      <c r="G30" s="11" t="s">
        <v>38</v>
      </c>
      <c r="H30" s="12"/>
      <c r="I30" s="4"/>
      <c r="J30" s="3"/>
      <c r="K30" s="4"/>
      <c r="M30" s="55"/>
      <c r="N30" s="55"/>
      <c r="O30" s="55"/>
      <c r="P30" s="55"/>
      <c r="R30" s="13"/>
      <c r="S30" s="13"/>
      <c r="T30" s="13"/>
      <c r="U30" s="13"/>
      <c r="V30" s="4"/>
      <c r="W30" s="4"/>
      <c r="X30" s="13"/>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0</v>
      </c>
      <c r="E32" s="11" t="s">
        <v>41</v>
      </c>
      <c r="F32" s="29" t="b">
        <v>0</v>
      </c>
      <c r="G32" s="11" t="s">
        <v>42</v>
      </c>
      <c r="H32" s="29" t="b">
        <v>0</v>
      </c>
      <c r="I32" s="11" t="s">
        <v>43</v>
      </c>
      <c r="J32" s="29" t="b">
        <v>0</v>
      </c>
      <c r="K32" s="11" t="s">
        <v>44</v>
      </c>
      <c r="L32" s="30" t="b">
        <v>0</v>
      </c>
      <c r="M32" s="11" t="s">
        <v>45</v>
      </c>
      <c r="N32" s="45" t="s">
        <v>46</v>
      </c>
      <c r="O32" s="11" t="s">
        <v>47</v>
      </c>
      <c r="P32" s="30" t="b">
        <v>0</v>
      </c>
      <c r="R32" s="13"/>
      <c r="S32" s="13"/>
      <c r="T32" s="13"/>
      <c r="U32" s="13"/>
      <c r="V32" s="4"/>
      <c r="W32" s="4"/>
      <c r="X32" s="13"/>
    </row>
    <row r="33" spans="1:24" x14ac:dyDescent="0.35">
      <c r="A33" s="64" t="s">
        <v>48</v>
      </c>
      <c r="B33" s="64"/>
      <c r="C33" s="11" t="s">
        <v>11</v>
      </c>
      <c r="D33" s="29" t="b">
        <v>0</v>
      </c>
      <c r="E33" s="11" t="s">
        <v>12</v>
      </c>
      <c r="F33" s="29" t="b">
        <v>0</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0</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0</v>
      </c>
      <c r="E36" s="34" t="s">
        <v>60</v>
      </c>
      <c r="F36" s="36" t="b">
        <v>0</v>
      </c>
      <c r="G36" s="4" t="s">
        <v>61</v>
      </c>
      <c r="H36" s="36" t="b">
        <v>0</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c r="D40" s="4"/>
      <c r="E40" s="4"/>
      <c r="F40" s="4"/>
      <c r="G40" s="4"/>
      <c r="H40" s="4"/>
      <c r="I40" s="4"/>
      <c r="J40" s="4"/>
      <c r="K40" s="4"/>
      <c r="L40" s="4"/>
      <c r="M40" s="4"/>
      <c r="N40" s="4"/>
      <c r="R40" s="13"/>
      <c r="S40" s="13"/>
      <c r="T40" s="13"/>
      <c r="U40" s="13"/>
      <c r="V40" s="4"/>
      <c r="W40" s="4"/>
      <c r="X40" s="13"/>
    </row>
    <row r="41" spans="1:24" x14ac:dyDescent="0.35">
      <c r="A41" s="64" t="s">
        <v>67</v>
      </c>
      <c r="B41" s="64"/>
      <c r="C41" s="22"/>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0.7857142857142857</v>
      </c>
      <c r="J46" s="25"/>
      <c r="K46" s="4"/>
      <c r="R46" s="8"/>
      <c r="S46" s="8"/>
      <c r="T46" s="8"/>
      <c r="U46" s="4"/>
      <c r="V46" s="4"/>
      <c r="W46" s="4"/>
      <c r="X46" s="13">
        <f>SUM(X30+X29+X28+X27+X26+X25+X23+X13+X12)</f>
        <v>22</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B5:G5" xr:uid="{9921236F-85EB-4B6C-B30C-4EDD359CA20D}">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08C89CB7-3B9A-49D1-B168-44B3B265C5B3}">
      <formula1>"Pay and Play, Private, Registered Membership Use, Sports Club/Community Association"</formula1>
    </dataValidation>
    <dataValidation type="list" allowBlank="1" showInputMessage="1" showErrorMessage="1" sqref="N32" xr:uid="{02A556EF-E00F-4CBE-911C-4CE4AF54B1C4}">
      <formula1>"0-10,'11-20,21-30,31-40,41-50,50+"</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8F839-2A35-47B6-BB5E-17847765DBA0}">
  <dimension ref="A2:X72"/>
  <sheetViews>
    <sheetView workbookViewId="0">
      <selection activeCell="A23" sqref="A23:K23"/>
    </sheetView>
  </sheetViews>
  <sheetFormatPr defaultRowHeight="14.5" x14ac:dyDescent="0.35"/>
  <cols>
    <col min="1" max="1" width="34.08984375" bestFit="1" customWidth="1"/>
    <col min="2" max="2" width="11.36328125" bestFit="1" customWidth="1"/>
    <col min="3" max="3" width="17.90625" bestFit="1" customWidth="1"/>
    <col min="4" max="4" width="8" bestFit="1" customWidth="1"/>
    <col min="5" max="5" width="34.08984375" bestFit="1" customWidth="1"/>
    <col min="6" max="6" width="8" bestFit="1" customWidth="1"/>
    <col min="7" max="7" width="25.36328125" bestFit="1" customWidth="1"/>
    <col min="8" max="8" width="8" bestFit="1" customWidth="1"/>
    <col min="9" max="9" width="22.54296875" bestFit="1" customWidth="1"/>
    <col min="10" max="10" width="8" bestFit="1" customWidth="1"/>
    <col min="11" max="11" width="18.453125" bestFit="1" customWidth="1"/>
    <col min="12" max="12" width="6.453125" bestFit="1" customWidth="1"/>
    <col min="13" max="13" width="34.08984375" bestFit="1" customWidth="1"/>
    <col min="14" max="14" width="7.36328125" bestFit="1" customWidth="1"/>
    <col min="15" max="15" width="11.54296875" bestFit="1" customWidth="1"/>
    <col min="16" max="16" width="6.453125" bestFit="1" customWidth="1"/>
    <col min="18" max="22" width="5.36328125" bestFit="1" customWidth="1"/>
    <col min="24" max="24" width="8.36328125" bestFit="1" customWidth="1"/>
  </cols>
  <sheetData>
    <row r="2" spans="1:24" x14ac:dyDescent="0.35">
      <c r="A2" s="2" t="s">
        <v>1</v>
      </c>
      <c r="B2" s="51" t="s">
        <v>97</v>
      </c>
      <c r="C2" s="52"/>
      <c r="D2" s="52"/>
      <c r="E2" s="52"/>
      <c r="F2" s="52"/>
      <c r="G2" s="53"/>
      <c r="H2" s="3"/>
      <c r="I2" s="54"/>
      <c r="J2" s="54"/>
      <c r="K2" s="54"/>
      <c r="L2" s="54"/>
      <c r="M2" s="54"/>
      <c r="N2" s="54"/>
      <c r="O2" s="54"/>
      <c r="P2" s="54"/>
      <c r="Q2" s="37"/>
      <c r="R2" s="37"/>
      <c r="S2" s="37"/>
      <c r="T2" s="37"/>
      <c r="U2" s="37"/>
      <c r="V2" s="37"/>
      <c r="W2" s="37"/>
      <c r="X2" s="37"/>
    </row>
    <row r="3" spans="1:24" x14ac:dyDescent="0.35">
      <c r="A3" s="2" t="s">
        <v>2</v>
      </c>
      <c r="B3" s="51" t="s">
        <v>98</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83</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99</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97</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0.6428571428571429</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t="s">
        <v>85</v>
      </c>
      <c r="G12" s="11" t="s">
        <v>13</v>
      </c>
      <c r="H12" s="12"/>
      <c r="I12" s="11" t="s">
        <v>14</v>
      </c>
      <c r="J12" s="12" t="s">
        <v>15</v>
      </c>
      <c r="K12" s="11" t="s">
        <v>16</v>
      </c>
      <c r="L12" s="12"/>
      <c r="M12" s="58" t="s">
        <v>0</v>
      </c>
      <c r="N12" s="58"/>
      <c r="O12" s="58"/>
      <c r="P12" s="58"/>
      <c r="R12" s="13">
        <f>IF(D12="X",4,0)</f>
        <v>0</v>
      </c>
      <c r="S12" s="13">
        <f>IF(F12="X",3,0)</f>
        <v>3</v>
      </c>
      <c r="T12" s="13">
        <f>IF(H12="X",2,0)</f>
        <v>0</v>
      </c>
      <c r="U12" s="13">
        <f>IF(J12="X",1,0)</f>
        <v>0</v>
      </c>
      <c r="V12" s="13">
        <f>IF(L12="X",0,0)</f>
        <v>0</v>
      </c>
      <c r="W12" s="4"/>
      <c r="X12" s="13">
        <f>SUM(R12:V12)</f>
        <v>3</v>
      </c>
    </row>
    <row r="13" spans="1:24"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 t="shared" ref="R15:R22" si="0">IF(D15="x",10,0)</f>
        <v>0</v>
      </c>
      <c r="S15" s="13">
        <f t="shared" ref="S15:S22" si="1">IF(F15="x",8,0)</f>
        <v>0</v>
      </c>
      <c r="T15" s="13">
        <f t="shared" ref="T15:T22" si="2">IF(H15="x",5,0)</f>
        <v>0</v>
      </c>
      <c r="U15" s="13">
        <f t="shared" ref="U15:U22" si="3">IF(J15="X",2,0)</f>
        <v>0</v>
      </c>
      <c r="V15" s="13">
        <f t="shared" ref="V15:V22" si="4">IF(L15="X",0,0)</f>
        <v>0</v>
      </c>
      <c r="W15" s="4"/>
      <c r="X15" s="13">
        <f>SUM(R15:V15)</f>
        <v>0</v>
      </c>
    </row>
    <row r="16" spans="1:24" x14ac:dyDescent="0.35">
      <c r="A16" s="16" t="s">
        <v>100</v>
      </c>
      <c r="B16" s="16"/>
      <c r="C16" s="11" t="s">
        <v>11</v>
      </c>
      <c r="D16" s="12"/>
      <c r="E16" s="11" t="s">
        <v>12</v>
      </c>
      <c r="F16" s="12" t="s">
        <v>85</v>
      </c>
      <c r="G16" s="11" t="s">
        <v>13</v>
      </c>
      <c r="H16" s="12"/>
      <c r="I16" s="11" t="s">
        <v>14</v>
      </c>
      <c r="J16" s="12"/>
      <c r="K16" s="11" t="s">
        <v>16</v>
      </c>
      <c r="L16" s="38"/>
      <c r="M16" s="55"/>
      <c r="N16" s="55"/>
      <c r="O16" s="55"/>
      <c r="P16" s="55"/>
      <c r="R16" s="13">
        <f t="shared" si="0"/>
        <v>0</v>
      </c>
      <c r="S16" s="13">
        <f t="shared" si="1"/>
        <v>8</v>
      </c>
      <c r="T16" s="13">
        <f t="shared" si="2"/>
        <v>0</v>
      </c>
      <c r="U16" s="13">
        <f t="shared" si="3"/>
        <v>0</v>
      </c>
      <c r="V16" s="13">
        <f t="shared" si="4"/>
        <v>0</v>
      </c>
      <c r="W16" s="4"/>
      <c r="X16" s="13">
        <f t="shared" ref="X16:X20" si="5">SUM(R16:V16)</f>
        <v>8</v>
      </c>
    </row>
    <row r="17" spans="1:24" x14ac:dyDescent="0.35">
      <c r="A17" s="16"/>
      <c r="B17" s="16"/>
      <c r="C17" s="11" t="s">
        <v>11</v>
      </c>
      <c r="D17" s="12"/>
      <c r="E17" s="11" t="s">
        <v>12</v>
      </c>
      <c r="F17" s="12"/>
      <c r="G17" s="11" t="s">
        <v>13</v>
      </c>
      <c r="H17" s="12"/>
      <c r="I17" s="11" t="s">
        <v>14</v>
      </c>
      <c r="J17" s="12"/>
      <c r="K17" s="11" t="s">
        <v>16</v>
      </c>
      <c r="L17" s="38"/>
      <c r="M17" s="55"/>
      <c r="N17" s="55"/>
      <c r="O17" s="55"/>
      <c r="P17" s="55"/>
      <c r="R17" s="13">
        <f t="shared" si="0"/>
        <v>0</v>
      </c>
      <c r="S17" s="13">
        <f t="shared" si="1"/>
        <v>0</v>
      </c>
      <c r="T17" s="13">
        <f t="shared" si="2"/>
        <v>0</v>
      </c>
      <c r="U17" s="13">
        <f t="shared" si="3"/>
        <v>0</v>
      </c>
      <c r="V17" s="13">
        <f t="shared" si="4"/>
        <v>0</v>
      </c>
      <c r="W17" s="4"/>
      <c r="X17" s="13">
        <f t="shared" si="5"/>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si="1"/>
        <v>0</v>
      </c>
      <c r="T18" s="13">
        <f t="shared" si="2"/>
        <v>0</v>
      </c>
      <c r="U18" s="13">
        <f t="shared" si="3"/>
        <v>0</v>
      </c>
      <c r="V18" s="13">
        <f t="shared" si="4"/>
        <v>0</v>
      </c>
      <c r="W18" s="4"/>
      <c r="X18" s="13">
        <f t="shared" si="5"/>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1"/>
        <v>0</v>
      </c>
      <c r="T19" s="13">
        <f t="shared" si="2"/>
        <v>0</v>
      </c>
      <c r="U19" s="13">
        <f t="shared" si="3"/>
        <v>0</v>
      </c>
      <c r="V19" s="13">
        <f t="shared" si="4"/>
        <v>0</v>
      </c>
      <c r="W19" s="4"/>
      <c r="X19" s="13">
        <f t="shared" si="5"/>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1"/>
        <v>0</v>
      </c>
      <c r="T20" s="13">
        <f t="shared" si="2"/>
        <v>0</v>
      </c>
      <c r="U20" s="13">
        <f t="shared" si="3"/>
        <v>0</v>
      </c>
      <c r="V20" s="13">
        <f t="shared" si="4"/>
        <v>0</v>
      </c>
      <c r="W20" s="4"/>
      <c r="X20" s="13">
        <f t="shared" si="5"/>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1"/>
        <v>0</v>
      </c>
      <c r="T21" s="13">
        <f t="shared" si="2"/>
        <v>0</v>
      </c>
      <c r="U21" s="13">
        <f t="shared" si="3"/>
        <v>0</v>
      </c>
      <c r="V21" s="13">
        <f t="shared" si="4"/>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1"/>
        <v>0</v>
      </c>
      <c r="T22" s="13">
        <f t="shared" si="2"/>
        <v>0</v>
      </c>
      <c r="U22" s="13">
        <f t="shared" si="3"/>
        <v>0</v>
      </c>
      <c r="V22" s="13">
        <f t="shared" si="4"/>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SUM(X15:X22)/L23</f>
        <v>8</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c r="E25" s="11" t="s">
        <v>27</v>
      </c>
      <c r="F25" s="12" t="s">
        <v>85</v>
      </c>
      <c r="G25" s="11" t="s">
        <v>28</v>
      </c>
      <c r="H25" s="12" t="s">
        <v>15</v>
      </c>
      <c r="I25" s="4"/>
      <c r="J25" s="3"/>
      <c r="K25" s="4"/>
      <c r="M25" s="55"/>
      <c r="N25" s="55"/>
      <c r="O25" s="55"/>
      <c r="P25" s="55"/>
      <c r="R25" s="13">
        <f>IF(D25="x",2,0)</f>
        <v>0</v>
      </c>
      <c r="S25" s="13">
        <f>IF(F25="x",1,0)</f>
        <v>1</v>
      </c>
      <c r="T25" s="13">
        <f>IF(H25="x",0,0)</f>
        <v>0</v>
      </c>
      <c r="U25" s="13"/>
      <c r="V25" s="4"/>
      <c r="W25" s="4"/>
      <c r="X25" s="13">
        <f t="shared" ref="X25:X29" si="6">SUM(R25:V25)</f>
        <v>1</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t="s">
        <v>85</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6"/>
        <v>2</v>
      </c>
    </row>
    <row r="28" spans="1:24" x14ac:dyDescent="0.35">
      <c r="A28" s="56" t="s">
        <v>33</v>
      </c>
      <c r="B28" s="57"/>
      <c r="C28" s="11" t="s">
        <v>12</v>
      </c>
      <c r="D28" s="12"/>
      <c r="E28" s="11" t="s">
        <v>34</v>
      </c>
      <c r="F28" s="12" t="s">
        <v>85</v>
      </c>
      <c r="G28" s="11" t="s">
        <v>14</v>
      </c>
      <c r="H28" s="12" t="s">
        <v>15</v>
      </c>
      <c r="I28" s="4"/>
      <c r="J28" s="3"/>
      <c r="K28" s="4"/>
      <c r="M28" s="55"/>
      <c r="N28" s="55"/>
      <c r="O28" s="55"/>
      <c r="P28" s="55"/>
      <c r="R28" s="13">
        <f>IF(D28="x",2,0)</f>
        <v>0</v>
      </c>
      <c r="S28" s="13">
        <f>IF(F28="x",1,0)</f>
        <v>1</v>
      </c>
      <c r="T28" s="13">
        <f>IF(H28="x",0,0)</f>
        <v>0</v>
      </c>
      <c r="U28" s="13"/>
      <c r="V28" s="4"/>
      <c r="W28" s="4"/>
      <c r="X28" s="13">
        <f t="shared" si="6"/>
        <v>1</v>
      </c>
    </row>
    <row r="29" spans="1:24" x14ac:dyDescent="0.35">
      <c r="A29" s="65" t="s">
        <v>35</v>
      </c>
      <c r="B29" s="66"/>
      <c r="C29" s="11" t="s">
        <v>12</v>
      </c>
      <c r="D29" s="12"/>
      <c r="E29" s="11" t="s">
        <v>34</v>
      </c>
      <c r="F29" s="12" t="s">
        <v>85</v>
      </c>
      <c r="G29" s="11" t="s">
        <v>14</v>
      </c>
      <c r="H29" s="12"/>
      <c r="I29" s="4"/>
      <c r="J29" s="3"/>
      <c r="K29" s="4"/>
      <c r="M29" s="55"/>
      <c r="N29" s="55"/>
      <c r="O29" s="55"/>
      <c r="P29" s="55"/>
      <c r="R29" s="13">
        <f>IF(D29="x",2,0)</f>
        <v>0</v>
      </c>
      <c r="S29" s="13">
        <f>IF(F29="x",1,0)</f>
        <v>1</v>
      </c>
      <c r="T29" s="13">
        <f>IF(H29="x",0,0)</f>
        <v>0</v>
      </c>
      <c r="U29" s="13">
        <f>IF(J29="X",2,0)</f>
        <v>0</v>
      </c>
      <c r="V29" s="4"/>
      <c r="W29" s="4"/>
      <c r="X29" s="13">
        <f t="shared" si="6"/>
        <v>1</v>
      </c>
    </row>
    <row r="30" spans="1:24" x14ac:dyDescent="0.35">
      <c r="A30" s="56" t="s">
        <v>36</v>
      </c>
      <c r="B30" s="57"/>
      <c r="C30" s="11" t="s">
        <v>37</v>
      </c>
      <c r="D30" s="12"/>
      <c r="E30" s="11" t="s">
        <v>34</v>
      </c>
      <c r="F30" s="12" t="s">
        <v>85</v>
      </c>
      <c r="G30" s="11" t="s">
        <v>38</v>
      </c>
      <c r="H30" s="12"/>
      <c r="I30" s="4"/>
      <c r="J30" s="3"/>
      <c r="K30" s="4"/>
      <c r="M30" s="55"/>
      <c r="N30" s="55"/>
      <c r="O30" s="55"/>
      <c r="P30" s="55"/>
      <c r="R30" s="13"/>
      <c r="S30" s="13"/>
      <c r="T30" s="13"/>
      <c r="U30" s="13"/>
      <c r="V30" s="4"/>
      <c r="W30" s="4"/>
      <c r="X30" s="13"/>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0</v>
      </c>
      <c r="E32" s="11" t="s">
        <v>41</v>
      </c>
      <c r="F32" s="29" t="b">
        <v>0</v>
      </c>
      <c r="G32" s="11" t="s">
        <v>42</v>
      </c>
      <c r="H32" s="29" t="b">
        <v>0</v>
      </c>
      <c r="I32" s="11" t="s">
        <v>43</v>
      </c>
      <c r="J32" s="29" t="b">
        <v>0</v>
      </c>
      <c r="K32" s="11" t="s">
        <v>44</v>
      </c>
      <c r="L32" s="30" t="b">
        <v>0</v>
      </c>
      <c r="M32" s="11" t="s">
        <v>45</v>
      </c>
      <c r="N32" s="45" t="s">
        <v>46</v>
      </c>
      <c r="O32" s="11" t="s">
        <v>47</v>
      </c>
      <c r="P32" s="30" t="b">
        <v>0</v>
      </c>
      <c r="R32" s="13"/>
      <c r="S32" s="13"/>
      <c r="T32" s="13"/>
      <c r="U32" s="13"/>
      <c r="V32" s="4"/>
      <c r="W32" s="4"/>
      <c r="X32" s="13"/>
    </row>
    <row r="33" spans="1:24" x14ac:dyDescent="0.35">
      <c r="A33" s="64" t="s">
        <v>48</v>
      </c>
      <c r="B33" s="64"/>
      <c r="C33" s="11" t="s">
        <v>11</v>
      </c>
      <c r="D33" s="29" t="b">
        <v>0</v>
      </c>
      <c r="E33" s="11" t="s">
        <v>12</v>
      </c>
      <c r="F33" s="29" t="b">
        <v>0</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0</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0</v>
      </c>
      <c r="E36" s="34" t="s">
        <v>60</v>
      </c>
      <c r="F36" s="36" t="b">
        <v>0</v>
      </c>
      <c r="G36" s="4" t="s">
        <v>61</v>
      </c>
      <c r="H36" s="36" t="b">
        <v>0</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c r="D40" s="4"/>
      <c r="E40" s="4"/>
      <c r="F40" s="4"/>
      <c r="G40" s="4"/>
      <c r="H40" s="4"/>
      <c r="I40" s="4"/>
      <c r="J40" s="4"/>
      <c r="K40" s="4"/>
      <c r="L40" s="4"/>
      <c r="M40" s="4"/>
      <c r="N40" s="4"/>
      <c r="R40" s="13"/>
      <c r="S40" s="13"/>
      <c r="T40" s="13"/>
      <c r="U40" s="13"/>
      <c r="V40" s="4"/>
      <c r="W40" s="4"/>
      <c r="X40" s="13"/>
    </row>
    <row r="41" spans="1:24" x14ac:dyDescent="0.35">
      <c r="A41" s="64" t="s">
        <v>67</v>
      </c>
      <c r="B41" s="64"/>
      <c r="C41" s="22"/>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0.6428571428571429</v>
      </c>
      <c r="J46" s="25"/>
      <c r="K46" s="4"/>
      <c r="R46" s="8"/>
      <c r="S46" s="8"/>
      <c r="T46" s="8"/>
      <c r="U46" s="4"/>
      <c r="V46" s="4"/>
      <c r="W46" s="4"/>
      <c r="X46" s="13">
        <f>SUM(X30+X29+X28+X27+X26+X25+X23+X13+X12)</f>
        <v>18</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B5:G5" xr:uid="{346A2480-8D35-49BE-8AB4-06DD919505D4}">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1096878B-E2B7-49CA-B5EB-A4ACB1EA2489}">
      <formula1>"Pay and Play, Private, Registered Membership Use, Sports Club/Community Association"</formula1>
    </dataValidation>
    <dataValidation type="list" allowBlank="1" showInputMessage="1" showErrorMessage="1" sqref="N32" xr:uid="{14AE2BD1-054E-4335-82C0-46BAD6B15E0D}">
      <formula1>"0-10,'11-20,21-30,31-40,41-50,50+"</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EEE6B-1691-4D9A-A85C-228D3642D0BC}">
  <dimension ref="A2:X72"/>
  <sheetViews>
    <sheetView workbookViewId="0">
      <selection activeCell="G36" sqref="G36"/>
    </sheetView>
  </sheetViews>
  <sheetFormatPr defaultRowHeight="14.5" x14ac:dyDescent="0.35"/>
  <cols>
    <col min="1" max="1" width="34.08984375" bestFit="1" customWidth="1"/>
    <col min="2" max="2" width="11.36328125" bestFit="1" customWidth="1"/>
    <col min="3" max="3" width="17.90625" bestFit="1" customWidth="1"/>
    <col min="4" max="4" width="8" bestFit="1" customWidth="1"/>
    <col min="5" max="5" width="34.08984375" bestFit="1" customWidth="1"/>
    <col min="6" max="6" width="8" bestFit="1" customWidth="1"/>
    <col min="7" max="7" width="25.36328125" bestFit="1" customWidth="1"/>
    <col min="8" max="8" width="8" bestFit="1" customWidth="1"/>
    <col min="9" max="9" width="22.54296875" bestFit="1" customWidth="1"/>
    <col min="10" max="10" width="8" bestFit="1" customWidth="1"/>
    <col min="11" max="11" width="18.453125" bestFit="1" customWidth="1"/>
    <col min="12" max="12" width="6.453125" bestFit="1" customWidth="1"/>
    <col min="13" max="13" width="34.08984375" bestFit="1" customWidth="1"/>
    <col min="14" max="14" width="7.36328125" bestFit="1" customWidth="1"/>
    <col min="15" max="15" width="11.54296875" bestFit="1" customWidth="1"/>
    <col min="16" max="16" width="6.453125" bestFit="1" customWidth="1"/>
    <col min="18" max="22" width="5.36328125" bestFit="1" customWidth="1"/>
    <col min="24" max="24" width="8.36328125" bestFit="1" customWidth="1"/>
  </cols>
  <sheetData>
    <row r="2" spans="1:24" x14ac:dyDescent="0.35">
      <c r="A2" s="2" t="s">
        <v>1</v>
      </c>
      <c r="B2" s="51" t="s">
        <v>101</v>
      </c>
      <c r="C2" s="52"/>
      <c r="D2" s="52"/>
      <c r="E2" s="52"/>
      <c r="F2" s="52"/>
      <c r="G2" s="53"/>
      <c r="H2" s="3"/>
      <c r="I2" s="54"/>
      <c r="J2" s="54"/>
      <c r="K2" s="54"/>
      <c r="L2" s="54"/>
      <c r="M2" s="54"/>
      <c r="N2" s="54"/>
      <c r="O2" s="54"/>
      <c r="P2" s="54"/>
      <c r="Q2" s="37"/>
      <c r="R2" s="37"/>
      <c r="S2" s="37"/>
      <c r="T2" s="37"/>
      <c r="U2" s="37"/>
      <c r="V2" s="37"/>
      <c r="W2" s="37"/>
      <c r="X2" s="37"/>
    </row>
    <row r="3" spans="1:24" x14ac:dyDescent="0.35">
      <c r="A3" s="2" t="s">
        <v>2</v>
      </c>
      <c r="B3" s="51" t="s">
        <v>102</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83</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84</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101</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0.6428571428571429</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t="s">
        <v>85</v>
      </c>
      <c r="G12" s="11" t="s">
        <v>13</v>
      </c>
      <c r="H12" s="12"/>
      <c r="I12" s="11" t="s">
        <v>14</v>
      </c>
      <c r="J12" s="12" t="s">
        <v>15</v>
      </c>
      <c r="K12" s="11" t="s">
        <v>16</v>
      </c>
      <c r="L12" s="12"/>
      <c r="M12" s="58" t="s">
        <v>0</v>
      </c>
      <c r="N12" s="58"/>
      <c r="O12" s="58"/>
      <c r="P12" s="58"/>
      <c r="R12" s="13">
        <f>IF(D12="X",4,0)</f>
        <v>0</v>
      </c>
      <c r="S12" s="13">
        <f>IF(F12="X",3,0)</f>
        <v>3</v>
      </c>
      <c r="T12" s="13">
        <f>IF(H12="X",2,0)</f>
        <v>0</v>
      </c>
      <c r="U12" s="13">
        <f>IF(J12="X",1,0)</f>
        <v>0</v>
      </c>
      <c r="V12" s="13">
        <f>IF(L12="X",0,0)</f>
        <v>0</v>
      </c>
      <c r="W12" s="4"/>
      <c r="X12" s="13">
        <f>SUM(R12:V12)</f>
        <v>3</v>
      </c>
    </row>
    <row r="13" spans="1:24"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 t="shared" ref="R15:R22" si="0">IF(D15="x",10,0)</f>
        <v>0</v>
      </c>
      <c r="S15" s="13">
        <f t="shared" ref="S15:S22" si="1">IF(F15="x",8,0)</f>
        <v>0</v>
      </c>
      <c r="T15" s="13">
        <f t="shared" ref="T15:T22" si="2">IF(H15="x",5,0)</f>
        <v>0</v>
      </c>
      <c r="U15" s="13">
        <f t="shared" ref="U15:U22" si="3">IF(J15="X",2,0)</f>
        <v>0</v>
      </c>
      <c r="V15" s="13">
        <f t="shared" ref="V15:V22" si="4">IF(L15="X",0,0)</f>
        <v>0</v>
      </c>
      <c r="W15" s="4"/>
      <c r="X15" s="13">
        <f>SUM(R15:V15)</f>
        <v>0</v>
      </c>
    </row>
    <row r="16" spans="1:24" x14ac:dyDescent="0.35">
      <c r="A16" s="16" t="s">
        <v>86</v>
      </c>
      <c r="B16" s="16"/>
      <c r="C16" s="11" t="s">
        <v>11</v>
      </c>
      <c r="D16" s="12"/>
      <c r="E16" s="11" t="s">
        <v>12</v>
      </c>
      <c r="F16" s="12" t="s">
        <v>85</v>
      </c>
      <c r="G16" s="11" t="s">
        <v>13</v>
      </c>
      <c r="H16" s="12"/>
      <c r="I16" s="11" t="s">
        <v>14</v>
      </c>
      <c r="J16" s="12"/>
      <c r="K16" s="11" t="s">
        <v>16</v>
      </c>
      <c r="L16" s="38"/>
      <c r="M16" s="55"/>
      <c r="N16" s="55"/>
      <c r="O16" s="55"/>
      <c r="P16" s="55"/>
      <c r="R16" s="13">
        <f t="shared" si="0"/>
        <v>0</v>
      </c>
      <c r="S16" s="13">
        <f t="shared" si="1"/>
        <v>8</v>
      </c>
      <c r="T16" s="13">
        <f t="shared" si="2"/>
        <v>0</v>
      </c>
      <c r="U16" s="13">
        <f t="shared" si="3"/>
        <v>0</v>
      </c>
      <c r="V16" s="13">
        <f t="shared" si="4"/>
        <v>0</v>
      </c>
      <c r="W16" s="4"/>
      <c r="X16" s="13">
        <f t="shared" ref="X16:X20" si="5">SUM(R16:V16)</f>
        <v>8</v>
      </c>
    </row>
    <row r="17" spans="1:24" x14ac:dyDescent="0.35">
      <c r="A17" s="16"/>
      <c r="B17" s="16"/>
      <c r="C17" s="11" t="s">
        <v>11</v>
      </c>
      <c r="D17" s="12"/>
      <c r="E17" s="11" t="s">
        <v>12</v>
      </c>
      <c r="F17" s="12"/>
      <c r="G17" s="11" t="s">
        <v>13</v>
      </c>
      <c r="H17" s="12"/>
      <c r="I17" s="11" t="s">
        <v>14</v>
      </c>
      <c r="J17" s="12"/>
      <c r="K17" s="11" t="s">
        <v>16</v>
      </c>
      <c r="L17" s="38"/>
      <c r="M17" s="55"/>
      <c r="N17" s="55"/>
      <c r="O17" s="55"/>
      <c r="P17" s="55"/>
      <c r="R17" s="13">
        <f t="shared" si="0"/>
        <v>0</v>
      </c>
      <c r="S17" s="13">
        <f t="shared" si="1"/>
        <v>0</v>
      </c>
      <c r="T17" s="13">
        <f t="shared" si="2"/>
        <v>0</v>
      </c>
      <c r="U17" s="13">
        <f t="shared" si="3"/>
        <v>0</v>
      </c>
      <c r="V17" s="13">
        <f t="shared" si="4"/>
        <v>0</v>
      </c>
      <c r="W17" s="4"/>
      <c r="X17" s="13">
        <f t="shared" si="5"/>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si="1"/>
        <v>0</v>
      </c>
      <c r="T18" s="13">
        <f t="shared" si="2"/>
        <v>0</v>
      </c>
      <c r="U18" s="13">
        <f t="shared" si="3"/>
        <v>0</v>
      </c>
      <c r="V18" s="13">
        <f t="shared" si="4"/>
        <v>0</v>
      </c>
      <c r="W18" s="4"/>
      <c r="X18" s="13">
        <f t="shared" si="5"/>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1"/>
        <v>0</v>
      </c>
      <c r="T19" s="13">
        <f t="shared" si="2"/>
        <v>0</v>
      </c>
      <c r="U19" s="13">
        <f t="shared" si="3"/>
        <v>0</v>
      </c>
      <c r="V19" s="13">
        <f t="shared" si="4"/>
        <v>0</v>
      </c>
      <c r="W19" s="4"/>
      <c r="X19" s="13">
        <f t="shared" si="5"/>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1"/>
        <v>0</v>
      </c>
      <c r="T20" s="13">
        <f t="shared" si="2"/>
        <v>0</v>
      </c>
      <c r="U20" s="13">
        <f t="shared" si="3"/>
        <v>0</v>
      </c>
      <c r="V20" s="13">
        <f t="shared" si="4"/>
        <v>0</v>
      </c>
      <c r="W20" s="4"/>
      <c r="X20" s="13">
        <f t="shared" si="5"/>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1"/>
        <v>0</v>
      </c>
      <c r="T21" s="13">
        <f t="shared" si="2"/>
        <v>0</v>
      </c>
      <c r="U21" s="13">
        <f t="shared" si="3"/>
        <v>0</v>
      </c>
      <c r="V21" s="13">
        <f t="shared" si="4"/>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1"/>
        <v>0</v>
      </c>
      <c r="T22" s="13">
        <f t="shared" si="2"/>
        <v>0</v>
      </c>
      <c r="U22" s="13">
        <f t="shared" si="3"/>
        <v>0</v>
      </c>
      <c r="V22" s="13">
        <f t="shared" si="4"/>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SUM(X15:X22)/L23</f>
        <v>8</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c r="E25" s="11" t="s">
        <v>27</v>
      </c>
      <c r="F25" s="12" t="s">
        <v>85</v>
      </c>
      <c r="G25" s="11" t="s">
        <v>28</v>
      </c>
      <c r="H25" s="12" t="s">
        <v>15</v>
      </c>
      <c r="I25" s="4"/>
      <c r="J25" s="3"/>
      <c r="K25" s="4"/>
      <c r="M25" s="55"/>
      <c r="N25" s="55"/>
      <c r="O25" s="55"/>
      <c r="P25" s="55"/>
      <c r="R25" s="13">
        <f>IF(D25="x",2,0)</f>
        <v>0</v>
      </c>
      <c r="S25" s="13">
        <f>IF(F25="x",1,0)</f>
        <v>1</v>
      </c>
      <c r="T25" s="13">
        <f>IF(H25="x",0,0)</f>
        <v>0</v>
      </c>
      <c r="U25" s="13"/>
      <c r="V25" s="4"/>
      <c r="W25" s="4"/>
      <c r="X25" s="13">
        <f t="shared" ref="X25:X29" si="6">SUM(R25:V25)</f>
        <v>1</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t="s">
        <v>85</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6"/>
        <v>2</v>
      </c>
    </row>
    <row r="28" spans="1:24" x14ac:dyDescent="0.35">
      <c r="A28" s="56" t="s">
        <v>33</v>
      </c>
      <c r="B28" s="57"/>
      <c r="C28" s="11" t="s">
        <v>12</v>
      </c>
      <c r="D28" s="12"/>
      <c r="E28" s="11" t="s">
        <v>34</v>
      </c>
      <c r="F28" s="12" t="s">
        <v>85</v>
      </c>
      <c r="G28" s="11" t="s">
        <v>14</v>
      </c>
      <c r="H28" s="12" t="s">
        <v>15</v>
      </c>
      <c r="I28" s="4"/>
      <c r="J28" s="3"/>
      <c r="K28" s="4"/>
      <c r="M28" s="55"/>
      <c r="N28" s="55"/>
      <c r="O28" s="55"/>
      <c r="P28" s="55"/>
      <c r="R28" s="13">
        <f>IF(D28="x",2,0)</f>
        <v>0</v>
      </c>
      <c r="S28" s="13">
        <f>IF(F28="x",1,0)</f>
        <v>1</v>
      </c>
      <c r="T28" s="13">
        <f>IF(H28="x",0,0)</f>
        <v>0</v>
      </c>
      <c r="U28" s="13"/>
      <c r="V28" s="4"/>
      <c r="W28" s="4"/>
      <c r="X28" s="13">
        <f t="shared" si="6"/>
        <v>1</v>
      </c>
    </row>
    <row r="29" spans="1:24" x14ac:dyDescent="0.35">
      <c r="A29" s="65" t="s">
        <v>35</v>
      </c>
      <c r="B29" s="66"/>
      <c r="C29" s="11" t="s">
        <v>12</v>
      </c>
      <c r="D29" s="12"/>
      <c r="E29" s="11" t="s">
        <v>34</v>
      </c>
      <c r="F29" s="12" t="s">
        <v>85</v>
      </c>
      <c r="G29" s="11" t="s">
        <v>14</v>
      </c>
      <c r="H29" s="12"/>
      <c r="I29" s="4"/>
      <c r="J29" s="3"/>
      <c r="K29" s="4"/>
      <c r="M29" s="55"/>
      <c r="N29" s="55"/>
      <c r="O29" s="55"/>
      <c r="P29" s="55"/>
      <c r="R29" s="13">
        <f>IF(D29="x",2,0)</f>
        <v>0</v>
      </c>
      <c r="S29" s="13">
        <f>IF(F29="x",1,0)</f>
        <v>1</v>
      </c>
      <c r="T29" s="13">
        <f>IF(H29="x",0,0)</f>
        <v>0</v>
      </c>
      <c r="U29" s="13">
        <f>IF(J29="X",2,0)</f>
        <v>0</v>
      </c>
      <c r="V29" s="4"/>
      <c r="W29" s="4"/>
      <c r="X29" s="13">
        <f t="shared" si="6"/>
        <v>1</v>
      </c>
    </row>
    <row r="30" spans="1:24" x14ac:dyDescent="0.35">
      <c r="A30" s="56" t="s">
        <v>36</v>
      </c>
      <c r="B30" s="57"/>
      <c r="C30" s="11" t="s">
        <v>37</v>
      </c>
      <c r="D30" s="12"/>
      <c r="E30" s="11" t="s">
        <v>34</v>
      </c>
      <c r="F30" s="12" t="s">
        <v>85</v>
      </c>
      <c r="G30" s="11" t="s">
        <v>38</v>
      </c>
      <c r="H30" s="12"/>
      <c r="I30" s="4"/>
      <c r="J30" s="3"/>
      <c r="K30" s="4"/>
      <c r="M30" s="55"/>
      <c r="N30" s="55"/>
      <c r="O30" s="55"/>
      <c r="P30" s="55"/>
      <c r="R30" s="13"/>
      <c r="S30" s="13"/>
      <c r="T30" s="13"/>
      <c r="U30" s="13"/>
      <c r="V30" s="4"/>
      <c r="W30" s="4"/>
      <c r="X30" s="13"/>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0</v>
      </c>
      <c r="E32" s="11" t="s">
        <v>41</v>
      </c>
      <c r="F32" s="29" t="b">
        <v>0</v>
      </c>
      <c r="G32" s="11" t="s">
        <v>42</v>
      </c>
      <c r="H32" s="29" t="b">
        <v>0</v>
      </c>
      <c r="I32" s="11" t="s">
        <v>43</v>
      </c>
      <c r="J32" s="29" t="b">
        <v>0</v>
      </c>
      <c r="K32" s="11" t="s">
        <v>44</v>
      </c>
      <c r="L32" s="30" t="b">
        <v>0</v>
      </c>
      <c r="M32" s="11" t="s">
        <v>45</v>
      </c>
      <c r="N32" s="45" t="s">
        <v>46</v>
      </c>
      <c r="O32" s="11" t="s">
        <v>47</v>
      </c>
      <c r="P32" s="30" t="b">
        <v>0</v>
      </c>
      <c r="R32" s="13"/>
      <c r="S32" s="13"/>
      <c r="T32" s="13"/>
      <c r="U32" s="13"/>
      <c r="V32" s="4"/>
      <c r="W32" s="4"/>
      <c r="X32" s="13"/>
    </row>
    <row r="33" spans="1:24" x14ac:dyDescent="0.35">
      <c r="A33" s="64" t="s">
        <v>48</v>
      </c>
      <c r="B33" s="64"/>
      <c r="C33" s="11" t="s">
        <v>11</v>
      </c>
      <c r="D33" s="29" t="b">
        <v>0</v>
      </c>
      <c r="E33" s="11" t="s">
        <v>12</v>
      </c>
      <c r="F33" s="29" t="b">
        <v>0</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0</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0</v>
      </c>
      <c r="E36" s="34" t="s">
        <v>60</v>
      </c>
      <c r="F36" s="36" t="b">
        <v>0</v>
      </c>
      <c r="G36" s="4" t="s">
        <v>61</v>
      </c>
      <c r="H36" s="36" t="b">
        <v>0</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c r="D40" s="4"/>
      <c r="E40" s="4"/>
      <c r="F40" s="4"/>
      <c r="G40" s="4"/>
      <c r="H40" s="4"/>
      <c r="I40" s="4"/>
      <c r="J40" s="4"/>
      <c r="K40" s="4"/>
      <c r="L40" s="4"/>
      <c r="M40" s="4"/>
      <c r="N40" s="4"/>
      <c r="R40" s="13"/>
      <c r="S40" s="13"/>
      <c r="T40" s="13"/>
      <c r="U40" s="13"/>
      <c r="V40" s="4"/>
      <c r="W40" s="4"/>
      <c r="X40" s="13"/>
    </row>
    <row r="41" spans="1:24" x14ac:dyDescent="0.35">
      <c r="A41" s="64" t="s">
        <v>67</v>
      </c>
      <c r="B41" s="64"/>
      <c r="C41" s="22">
        <v>2018</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0.6428571428571429</v>
      </c>
      <c r="J46" s="25"/>
      <c r="K46" s="4"/>
      <c r="R46" s="8"/>
      <c r="S46" s="8"/>
      <c r="T46" s="8"/>
      <c r="U46" s="4"/>
      <c r="V46" s="4"/>
      <c r="W46" s="4"/>
      <c r="X46" s="13">
        <f>SUM(X30+X29+X28+X27+X26+X25+X23+X13+X12)</f>
        <v>18</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B5:G5" xr:uid="{91B130D2-B09D-4989-B99D-09E73DE72B1F}">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900071CB-3935-4CDC-9A84-C1344B8A92BD}">
      <formula1>"Pay and Play, Private, Registered Membership Use, Sports Club/Community Association"</formula1>
    </dataValidation>
    <dataValidation type="list" allowBlank="1" showInputMessage="1" showErrorMessage="1" sqref="N32" xr:uid="{651BE6C7-DB32-4548-811F-1919098963E9}">
      <formula1>"0-10,'11-20,21-30,31-40,41-50,50+"</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89615-D9B9-4D2B-B966-B08368EDE2AE}">
  <dimension ref="A2:X72"/>
  <sheetViews>
    <sheetView workbookViewId="0">
      <selection activeCell="N32" sqref="N32"/>
    </sheetView>
  </sheetViews>
  <sheetFormatPr defaultRowHeight="14.5" x14ac:dyDescent="0.35"/>
  <cols>
    <col min="1" max="1" width="34.08984375" bestFit="1" customWidth="1"/>
    <col min="2" max="2" width="11.36328125" bestFit="1" customWidth="1"/>
    <col min="3" max="3" width="17.90625" bestFit="1" customWidth="1"/>
    <col min="4" max="4" width="8" bestFit="1" customWidth="1"/>
    <col min="5" max="5" width="34.08984375" bestFit="1" customWidth="1"/>
    <col min="6" max="6" width="8" bestFit="1" customWidth="1"/>
    <col min="7" max="7" width="25.36328125" bestFit="1" customWidth="1"/>
    <col min="8" max="8" width="8" bestFit="1" customWidth="1"/>
    <col min="9" max="9" width="22.54296875" bestFit="1" customWidth="1"/>
    <col min="10" max="10" width="8" bestFit="1" customWidth="1"/>
    <col min="11" max="11" width="18.453125" bestFit="1" customWidth="1"/>
    <col min="12" max="12" width="6.453125" bestFit="1" customWidth="1"/>
    <col min="13" max="13" width="34.08984375" bestFit="1" customWidth="1"/>
    <col min="14" max="14" width="7.36328125" bestFit="1" customWidth="1"/>
    <col min="15" max="15" width="11.54296875" bestFit="1" customWidth="1"/>
    <col min="16" max="16" width="6.453125" bestFit="1" customWidth="1"/>
    <col min="18" max="22" width="5.36328125" bestFit="1" customWidth="1"/>
    <col min="24" max="24" width="8.36328125" bestFit="1" customWidth="1"/>
  </cols>
  <sheetData>
    <row r="2" spans="1:24" x14ac:dyDescent="0.35">
      <c r="A2" s="2" t="s">
        <v>1</v>
      </c>
      <c r="B2" s="51" t="s">
        <v>103</v>
      </c>
      <c r="C2" s="52"/>
      <c r="D2" s="52"/>
      <c r="E2" s="52"/>
      <c r="F2" s="52"/>
      <c r="G2" s="53"/>
      <c r="H2" s="3"/>
      <c r="I2" s="54"/>
      <c r="J2" s="54"/>
      <c r="K2" s="54"/>
      <c r="L2" s="54"/>
      <c r="M2" s="54"/>
      <c r="N2" s="54"/>
      <c r="O2" s="54"/>
      <c r="P2" s="54"/>
      <c r="Q2" s="37"/>
      <c r="R2" s="37"/>
      <c r="S2" s="37"/>
      <c r="T2" s="37"/>
      <c r="U2" s="37"/>
      <c r="V2" s="37"/>
      <c r="W2" s="37"/>
      <c r="X2" s="37"/>
    </row>
    <row r="3" spans="1:24" x14ac:dyDescent="0.35">
      <c r="A3" s="2" t="s">
        <v>2</v>
      </c>
      <c r="B3" s="51" t="s">
        <v>104</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83</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84</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103</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0.6428571428571429</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t="s">
        <v>85</v>
      </c>
      <c r="G12" s="11" t="s">
        <v>13</v>
      </c>
      <c r="H12" s="12"/>
      <c r="I12" s="11" t="s">
        <v>14</v>
      </c>
      <c r="J12" s="12" t="s">
        <v>15</v>
      </c>
      <c r="K12" s="11" t="s">
        <v>16</v>
      </c>
      <c r="L12" s="12"/>
      <c r="M12" s="58" t="s">
        <v>0</v>
      </c>
      <c r="N12" s="58"/>
      <c r="O12" s="58"/>
      <c r="P12" s="58"/>
      <c r="R12" s="13">
        <f>IF(D12="X",4,0)</f>
        <v>0</v>
      </c>
      <c r="S12" s="13">
        <f>IF(F12="X",3,0)</f>
        <v>3</v>
      </c>
      <c r="T12" s="13">
        <f>IF(H12="X",2,0)</f>
        <v>0</v>
      </c>
      <c r="U12" s="13">
        <f>IF(J12="X",1,0)</f>
        <v>0</v>
      </c>
      <c r="V12" s="13">
        <f>IF(L12="X",0,0)</f>
        <v>0</v>
      </c>
      <c r="W12" s="4"/>
      <c r="X12" s="13">
        <f>SUM(R12:V12)</f>
        <v>3</v>
      </c>
    </row>
    <row r="13" spans="1:24"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 t="shared" ref="R15:R22" si="0">IF(D15="x",10,0)</f>
        <v>0</v>
      </c>
      <c r="S15" s="13">
        <f t="shared" ref="S15:S22" si="1">IF(F15="x",8,0)</f>
        <v>0</v>
      </c>
      <c r="T15" s="13">
        <f t="shared" ref="T15:T22" si="2">IF(H15="x",5,0)</f>
        <v>0</v>
      </c>
      <c r="U15" s="13">
        <f t="shared" ref="U15:U22" si="3">IF(J15="X",2,0)</f>
        <v>0</v>
      </c>
      <c r="V15" s="13">
        <f t="shared" ref="V15:V22" si="4">IF(L15="X",0,0)</f>
        <v>0</v>
      </c>
      <c r="W15" s="4"/>
      <c r="X15" s="13">
        <f>SUM(R15:V15)</f>
        <v>0</v>
      </c>
    </row>
    <row r="16" spans="1:24" x14ac:dyDescent="0.35">
      <c r="A16" s="16" t="s">
        <v>100</v>
      </c>
      <c r="B16" s="16"/>
      <c r="C16" s="11" t="s">
        <v>11</v>
      </c>
      <c r="D16" s="12"/>
      <c r="E16" s="11" t="s">
        <v>12</v>
      </c>
      <c r="F16" s="12" t="s">
        <v>85</v>
      </c>
      <c r="G16" s="11" t="s">
        <v>13</v>
      </c>
      <c r="H16" s="12"/>
      <c r="I16" s="11" t="s">
        <v>14</v>
      </c>
      <c r="J16" s="12"/>
      <c r="K16" s="11" t="s">
        <v>16</v>
      </c>
      <c r="L16" s="38"/>
      <c r="M16" s="55"/>
      <c r="N16" s="55"/>
      <c r="O16" s="55"/>
      <c r="P16" s="55"/>
      <c r="R16" s="13">
        <f t="shared" si="0"/>
        <v>0</v>
      </c>
      <c r="S16" s="13">
        <f t="shared" si="1"/>
        <v>8</v>
      </c>
      <c r="T16" s="13">
        <f t="shared" si="2"/>
        <v>0</v>
      </c>
      <c r="U16" s="13">
        <f t="shared" si="3"/>
        <v>0</v>
      </c>
      <c r="V16" s="13">
        <f t="shared" si="4"/>
        <v>0</v>
      </c>
      <c r="W16" s="4"/>
      <c r="X16" s="13">
        <f t="shared" ref="X16:X20" si="5">SUM(R16:V16)</f>
        <v>8</v>
      </c>
    </row>
    <row r="17" spans="1:24" x14ac:dyDescent="0.35">
      <c r="A17" s="16"/>
      <c r="B17" s="16"/>
      <c r="C17" s="11" t="s">
        <v>11</v>
      </c>
      <c r="D17" s="12"/>
      <c r="E17" s="11" t="s">
        <v>12</v>
      </c>
      <c r="F17" s="12"/>
      <c r="G17" s="11" t="s">
        <v>13</v>
      </c>
      <c r="H17" s="12"/>
      <c r="I17" s="11" t="s">
        <v>14</v>
      </c>
      <c r="J17" s="12"/>
      <c r="K17" s="11" t="s">
        <v>16</v>
      </c>
      <c r="L17" s="38"/>
      <c r="M17" s="55"/>
      <c r="N17" s="55"/>
      <c r="O17" s="55"/>
      <c r="P17" s="55"/>
      <c r="R17" s="13">
        <f t="shared" si="0"/>
        <v>0</v>
      </c>
      <c r="S17" s="13">
        <f t="shared" si="1"/>
        <v>0</v>
      </c>
      <c r="T17" s="13">
        <f t="shared" si="2"/>
        <v>0</v>
      </c>
      <c r="U17" s="13">
        <f t="shared" si="3"/>
        <v>0</v>
      </c>
      <c r="V17" s="13">
        <f t="shared" si="4"/>
        <v>0</v>
      </c>
      <c r="W17" s="4"/>
      <c r="X17" s="13">
        <f t="shared" si="5"/>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si="1"/>
        <v>0</v>
      </c>
      <c r="T18" s="13">
        <f t="shared" si="2"/>
        <v>0</v>
      </c>
      <c r="U18" s="13">
        <f t="shared" si="3"/>
        <v>0</v>
      </c>
      <c r="V18" s="13">
        <f t="shared" si="4"/>
        <v>0</v>
      </c>
      <c r="W18" s="4"/>
      <c r="X18" s="13">
        <f t="shared" si="5"/>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1"/>
        <v>0</v>
      </c>
      <c r="T19" s="13">
        <f t="shared" si="2"/>
        <v>0</v>
      </c>
      <c r="U19" s="13">
        <f t="shared" si="3"/>
        <v>0</v>
      </c>
      <c r="V19" s="13">
        <f t="shared" si="4"/>
        <v>0</v>
      </c>
      <c r="W19" s="4"/>
      <c r="X19" s="13">
        <f t="shared" si="5"/>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1"/>
        <v>0</v>
      </c>
      <c r="T20" s="13">
        <f t="shared" si="2"/>
        <v>0</v>
      </c>
      <c r="U20" s="13">
        <f t="shared" si="3"/>
        <v>0</v>
      </c>
      <c r="V20" s="13">
        <f t="shared" si="4"/>
        <v>0</v>
      </c>
      <c r="W20" s="4"/>
      <c r="X20" s="13">
        <f t="shared" si="5"/>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1"/>
        <v>0</v>
      </c>
      <c r="T21" s="13">
        <f t="shared" si="2"/>
        <v>0</v>
      </c>
      <c r="U21" s="13">
        <f t="shared" si="3"/>
        <v>0</v>
      </c>
      <c r="V21" s="13">
        <f t="shared" si="4"/>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1"/>
        <v>0</v>
      </c>
      <c r="T22" s="13">
        <f t="shared" si="2"/>
        <v>0</v>
      </c>
      <c r="U22" s="13">
        <f t="shared" si="3"/>
        <v>0</v>
      </c>
      <c r="V22" s="13">
        <f t="shared" si="4"/>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SUM(X15:X22)/L23</f>
        <v>8</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c r="E25" s="11" t="s">
        <v>27</v>
      </c>
      <c r="F25" s="12" t="s">
        <v>85</v>
      </c>
      <c r="G25" s="11" t="s">
        <v>28</v>
      </c>
      <c r="H25" s="12" t="s">
        <v>15</v>
      </c>
      <c r="I25" s="4"/>
      <c r="J25" s="3"/>
      <c r="K25" s="4"/>
      <c r="M25" s="55"/>
      <c r="N25" s="55"/>
      <c r="O25" s="55"/>
      <c r="P25" s="55"/>
      <c r="R25" s="13">
        <f>IF(D25="x",2,0)</f>
        <v>0</v>
      </c>
      <c r="S25" s="13">
        <f>IF(F25="x",1,0)</f>
        <v>1</v>
      </c>
      <c r="T25" s="13">
        <f>IF(H25="x",0,0)</f>
        <v>0</v>
      </c>
      <c r="U25" s="13"/>
      <c r="V25" s="4"/>
      <c r="W25" s="4"/>
      <c r="X25" s="13">
        <f t="shared" ref="X25:X29" si="6">SUM(R25:V25)</f>
        <v>1</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t="s">
        <v>85</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6"/>
        <v>2</v>
      </c>
    </row>
    <row r="28" spans="1:24" x14ac:dyDescent="0.35">
      <c r="A28" s="56" t="s">
        <v>33</v>
      </c>
      <c r="B28" s="57"/>
      <c r="C28" s="11" t="s">
        <v>12</v>
      </c>
      <c r="D28" s="12"/>
      <c r="E28" s="11" t="s">
        <v>34</v>
      </c>
      <c r="F28" s="12" t="s">
        <v>85</v>
      </c>
      <c r="G28" s="11" t="s">
        <v>14</v>
      </c>
      <c r="H28" s="12" t="s">
        <v>15</v>
      </c>
      <c r="I28" s="4"/>
      <c r="J28" s="3"/>
      <c r="K28" s="4"/>
      <c r="M28" s="55"/>
      <c r="N28" s="55"/>
      <c r="O28" s="55"/>
      <c r="P28" s="55"/>
      <c r="R28" s="13">
        <f>IF(D28="x",2,0)</f>
        <v>0</v>
      </c>
      <c r="S28" s="13">
        <f>IF(F28="x",1,0)</f>
        <v>1</v>
      </c>
      <c r="T28" s="13">
        <f>IF(H28="x",0,0)</f>
        <v>0</v>
      </c>
      <c r="U28" s="13"/>
      <c r="V28" s="4"/>
      <c r="W28" s="4"/>
      <c r="X28" s="13">
        <f t="shared" si="6"/>
        <v>1</v>
      </c>
    </row>
    <row r="29" spans="1:24" x14ac:dyDescent="0.35">
      <c r="A29" s="65" t="s">
        <v>35</v>
      </c>
      <c r="B29" s="66"/>
      <c r="C29" s="11" t="s">
        <v>12</v>
      </c>
      <c r="D29" s="12"/>
      <c r="E29" s="11" t="s">
        <v>34</v>
      </c>
      <c r="F29" s="12" t="s">
        <v>85</v>
      </c>
      <c r="G29" s="11" t="s">
        <v>14</v>
      </c>
      <c r="H29" s="12"/>
      <c r="I29" s="4"/>
      <c r="J29" s="3"/>
      <c r="K29" s="4"/>
      <c r="M29" s="55"/>
      <c r="N29" s="55"/>
      <c r="O29" s="55"/>
      <c r="P29" s="55"/>
      <c r="R29" s="13">
        <f>IF(D29="x",2,0)</f>
        <v>0</v>
      </c>
      <c r="S29" s="13">
        <f>IF(F29="x",1,0)</f>
        <v>1</v>
      </c>
      <c r="T29" s="13">
        <f>IF(H29="x",0,0)</f>
        <v>0</v>
      </c>
      <c r="U29" s="13">
        <f>IF(J29="X",2,0)</f>
        <v>0</v>
      </c>
      <c r="V29" s="4"/>
      <c r="W29" s="4"/>
      <c r="X29" s="13">
        <f t="shared" si="6"/>
        <v>1</v>
      </c>
    </row>
    <row r="30" spans="1:24" x14ac:dyDescent="0.35">
      <c r="A30" s="56" t="s">
        <v>36</v>
      </c>
      <c r="B30" s="57"/>
      <c r="C30" s="11" t="s">
        <v>37</v>
      </c>
      <c r="D30" s="12"/>
      <c r="E30" s="11" t="s">
        <v>34</v>
      </c>
      <c r="F30" s="12" t="s">
        <v>85</v>
      </c>
      <c r="G30" s="11" t="s">
        <v>38</v>
      </c>
      <c r="H30" s="12"/>
      <c r="I30" s="4"/>
      <c r="J30" s="3"/>
      <c r="K30" s="4"/>
      <c r="M30" s="55"/>
      <c r="N30" s="55"/>
      <c r="O30" s="55"/>
      <c r="P30" s="55"/>
      <c r="R30" s="13"/>
      <c r="S30" s="13"/>
      <c r="T30" s="13"/>
      <c r="U30" s="13"/>
      <c r="V30" s="4"/>
      <c r="W30" s="4"/>
      <c r="X30" s="13"/>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0</v>
      </c>
      <c r="E32" s="11" t="s">
        <v>41</v>
      </c>
      <c r="F32" s="29" t="b">
        <v>0</v>
      </c>
      <c r="G32" s="11" t="s">
        <v>42</v>
      </c>
      <c r="H32" s="29" t="b">
        <v>1</v>
      </c>
      <c r="I32" s="11" t="s">
        <v>43</v>
      </c>
      <c r="J32" s="29" t="b">
        <v>0</v>
      </c>
      <c r="K32" s="11" t="s">
        <v>44</v>
      </c>
      <c r="L32" s="30" t="b">
        <v>0</v>
      </c>
      <c r="M32" s="11" t="s">
        <v>45</v>
      </c>
      <c r="N32" s="45" t="s">
        <v>46</v>
      </c>
      <c r="O32" s="11" t="s">
        <v>47</v>
      </c>
      <c r="P32" s="30" t="b">
        <v>0</v>
      </c>
      <c r="R32" s="13"/>
      <c r="S32" s="13"/>
      <c r="T32" s="13"/>
      <c r="U32" s="13"/>
      <c r="V32" s="4"/>
      <c r="W32" s="4"/>
      <c r="X32" s="13"/>
    </row>
    <row r="33" spans="1:24" x14ac:dyDescent="0.35">
      <c r="A33" s="64" t="s">
        <v>48</v>
      </c>
      <c r="B33" s="64"/>
      <c r="C33" s="11" t="s">
        <v>11</v>
      </c>
      <c r="D33" s="29" t="b">
        <v>0</v>
      </c>
      <c r="E33" s="11" t="s">
        <v>12</v>
      </c>
      <c r="F33" s="29" t="b">
        <v>0</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0</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0</v>
      </c>
      <c r="E36" s="34" t="s">
        <v>60</v>
      </c>
      <c r="F36" s="36" t="b">
        <v>0</v>
      </c>
      <c r="G36" s="4" t="s">
        <v>61</v>
      </c>
      <c r="H36" s="36" t="b">
        <v>0</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c r="D40" s="4"/>
      <c r="E40" s="4"/>
      <c r="F40" s="4"/>
      <c r="G40" s="4"/>
      <c r="H40" s="4"/>
      <c r="I40" s="4"/>
      <c r="J40" s="4"/>
      <c r="K40" s="4"/>
      <c r="L40" s="4"/>
      <c r="M40" s="4"/>
      <c r="N40" s="4"/>
      <c r="R40" s="13"/>
      <c r="S40" s="13"/>
      <c r="T40" s="13"/>
      <c r="U40" s="13"/>
      <c r="V40" s="4"/>
      <c r="W40" s="4"/>
      <c r="X40" s="13"/>
    </row>
    <row r="41" spans="1:24" x14ac:dyDescent="0.35">
      <c r="A41" s="64" t="s">
        <v>67</v>
      </c>
      <c r="B41" s="64"/>
      <c r="C41" s="22"/>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0.6428571428571429</v>
      </c>
      <c r="J46" s="25"/>
      <c r="K46" s="4"/>
      <c r="R46" s="8"/>
      <c r="S46" s="8"/>
      <c r="T46" s="8"/>
      <c r="U46" s="4"/>
      <c r="V46" s="4"/>
      <c r="W46" s="4"/>
      <c r="X46" s="13">
        <f>SUM(X30+X29+X28+X27+X26+X25+X23+X13+X12)</f>
        <v>18</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B5:G5" xr:uid="{E7599DFD-EB20-41A8-A234-E9A0777FE4F8}">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34D3B0C4-97AA-4331-8D1C-F741950361F1}">
      <formula1>"Pay and Play, Private, Registered Membership Use, Sports Club/Community Association"</formula1>
    </dataValidation>
    <dataValidation type="list" allowBlank="1" showInputMessage="1" showErrorMessage="1" sqref="N32" xr:uid="{B3DA2EE3-ED82-48E9-9151-58285B1F2DC1}">
      <formula1>"0-10,'11-20,21-30,31-40,41-50,50+"</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2B01D-DFB2-4783-8B05-CE82BE508AC5}">
  <dimension ref="A2:X72"/>
  <sheetViews>
    <sheetView workbookViewId="0">
      <selection activeCell="G46" sqref="G46"/>
    </sheetView>
  </sheetViews>
  <sheetFormatPr defaultRowHeight="14.5" x14ac:dyDescent="0.35"/>
  <cols>
    <col min="1" max="1" width="34.08984375" bestFit="1" customWidth="1"/>
    <col min="2" max="2" width="11.36328125" bestFit="1" customWidth="1"/>
    <col min="3" max="3" width="17.90625" bestFit="1" customWidth="1"/>
    <col min="4" max="4" width="8" bestFit="1" customWidth="1"/>
    <col min="5" max="5" width="34.08984375" bestFit="1" customWidth="1"/>
    <col min="6" max="6" width="8" bestFit="1" customWidth="1"/>
    <col min="7" max="7" width="25.36328125" bestFit="1" customWidth="1"/>
    <col min="8" max="8" width="8" bestFit="1" customWidth="1"/>
    <col min="9" max="9" width="22.54296875" bestFit="1" customWidth="1"/>
    <col min="10" max="10" width="8" bestFit="1" customWidth="1"/>
    <col min="11" max="11" width="18.453125" bestFit="1" customWidth="1"/>
    <col min="12" max="12" width="6.453125" bestFit="1" customWidth="1"/>
    <col min="13" max="13" width="34.08984375" bestFit="1" customWidth="1"/>
    <col min="14" max="14" width="7.36328125" bestFit="1" customWidth="1"/>
    <col min="15" max="15" width="11.54296875" bestFit="1" customWidth="1"/>
    <col min="16" max="16" width="6.453125" bestFit="1" customWidth="1"/>
    <col min="18" max="22" width="5.36328125" bestFit="1" customWidth="1"/>
    <col min="24" max="24" width="8.36328125" bestFit="1" customWidth="1"/>
  </cols>
  <sheetData>
    <row r="2" spans="1:24" x14ac:dyDescent="0.35">
      <c r="A2" s="2" t="s">
        <v>1</v>
      </c>
      <c r="B2" s="51" t="s">
        <v>105</v>
      </c>
      <c r="C2" s="52"/>
      <c r="D2" s="52"/>
      <c r="E2" s="52"/>
      <c r="F2" s="52"/>
      <c r="G2" s="53"/>
      <c r="H2" s="3"/>
      <c r="I2" s="54"/>
      <c r="J2" s="54"/>
      <c r="K2" s="54"/>
      <c r="L2" s="54"/>
      <c r="M2" s="54"/>
      <c r="N2" s="54"/>
      <c r="O2" s="54"/>
      <c r="P2" s="54"/>
      <c r="Q2" s="37"/>
      <c r="R2" s="37"/>
      <c r="S2" s="37"/>
      <c r="T2" s="37"/>
      <c r="U2" s="37"/>
      <c r="V2" s="37"/>
      <c r="W2" s="37"/>
      <c r="X2" s="37"/>
    </row>
    <row r="3" spans="1:24" x14ac:dyDescent="0.35">
      <c r="A3" s="2" t="s">
        <v>2</v>
      </c>
      <c r="B3" s="51" t="s">
        <v>106</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83</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84</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105</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0.8214285714285714</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t="s">
        <v>85</v>
      </c>
      <c r="E12" s="11" t="s">
        <v>12</v>
      </c>
      <c r="F12" s="12"/>
      <c r="G12" s="11" t="s">
        <v>13</v>
      </c>
      <c r="H12" s="12"/>
      <c r="I12" s="11" t="s">
        <v>14</v>
      </c>
      <c r="J12" s="12" t="s">
        <v>15</v>
      </c>
      <c r="K12" s="11" t="s">
        <v>16</v>
      </c>
      <c r="L12" s="12"/>
      <c r="M12" s="58" t="s">
        <v>0</v>
      </c>
      <c r="N12" s="58"/>
      <c r="O12" s="58"/>
      <c r="P12" s="58"/>
      <c r="R12" s="13">
        <f>IF(D12="X",4,0)</f>
        <v>4</v>
      </c>
      <c r="S12" s="13">
        <f>IF(F12="X",3,0)</f>
        <v>0</v>
      </c>
      <c r="T12" s="13">
        <f>IF(H12="X",2,0)</f>
        <v>0</v>
      </c>
      <c r="U12" s="13">
        <f>IF(J12="X",1,0)</f>
        <v>0</v>
      </c>
      <c r="V12" s="13">
        <f>IF(L12="X",0,0)</f>
        <v>0</v>
      </c>
      <c r="W12" s="4"/>
      <c r="X12" s="13">
        <f>SUM(R12:V12)</f>
        <v>4</v>
      </c>
    </row>
    <row r="13" spans="1:24" x14ac:dyDescent="0.35">
      <c r="A13" s="56" t="s">
        <v>17</v>
      </c>
      <c r="B13" s="57"/>
      <c r="C13" s="11" t="s">
        <v>18</v>
      </c>
      <c r="D13" s="12" t="s">
        <v>85</v>
      </c>
      <c r="E13" s="11" t="s">
        <v>19</v>
      </c>
      <c r="F13" s="12"/>
      <c r="G13" s="11" t="s">
        <v>20</v>
      </c>
      <c r="H13" s="12"/>
      <c r="I13" s="14"/>
      <c r="J13" s="15"/>
      <c r="K13" s="14"/>
      <c r="L13" s="15"/>
      <c r="M13" s="59"/>
      <c r="N13" s="59"/>
      <c r="O13" s="59"/>
      <c r="P13" s="59"/>
      <c r="R13" s="13">
        <f>IF(D13="x",2,0)</f>
        <v>2</v>
      </c>
      <c r="S13" s="13">
        <f>IF(F13="x",1,0)</f>
        <v>0</v>
      </c>
      <c r="T13" s="13">
        <f>IF(H13="x",0,0)</f>
        <v>0</v>
      </c>
      <c r="U13" s="13"/>
      <c r="V13" s="13"/>
      <c r="W13" s="6"/>
      <c r="X13" s="13">
        <f>SUM(R13:V13)</f>
        <v>2</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 t="shared" ref="R15:R22" si="0">IF(D15="x",10,0)</f>
        <v>0</v>
      </c>
      <c r="S15" s="13">
        <f t="shared" ref="S15:S22" si="1">IF(F15="x",8,0)</f>
        <v>0</v>
      </c>
      <c r="T15" s="13">
        <f t="shared" ref="T15:T22" si="2">IF(H15="x",5,0)</f>
        <v>0</v>
      </c>
      <c r="U15" s="13">
        <f t="shared" ref="U15:U22" si="3">IF(J15="X",2,0)</f>
        <v>0</v>
      </c>
      <c r="V15" s="13">
        <f t="shared" ref="V15:V22" si="4">IF(L15="X",0,0)</f>
        <v>0</v>
      </c>
      <c r="W15" s="4"/>
      <c r="X15" s="13">
        <f>SUM(R15:V15)</f>
        <v>0</v>
      </c>
    </row>
    <row r="16" spans="1:24" x14ac:dyDescent="0.35">
      <c r="A16" s="16" t="s">
        <v>107</v>
      </c>
      <c r="B16" s="16"/>
      <c r="C16" s="11" t="s">
        <v>11</v>
      </c>
      <c r="D16" s="12" t="s">
        <v>85</v>
      </c>
      <c r="E16" s="11" t="s">
        <v>12</v>
      </c>
      <c r="F16" s="12"/>
      <c r="G16" s="11" t="s">
        <v>13</v>
      </c>
      <c r="H16" s="12"/>
      <c r="I16" s="11" t="s">
        <v>14</v>
      </c>
      <c r="J16" s="12"/>
      <c r="K16" s="11" t="s">
        <v>16</v>
      </c>
      <c r="L16" s="38"/>
      <c r="M16" s="55"/>
      <c r="N16" s="55"/>
      <c r="O16" s="55"/>
      <c r="P16" s="55"/>
      <c r="R16" s="13">
        <f t="shared" si="0"/>
        <v>10</v>
      </c>
      <c r="S16" s="13">
        <f t="shared" si="1"/>
        <v>0</v>
      </c>
      <c r="T16" s="13">
        <f t="shared" si="2"/>
        <v>0</v>
      </c>
      <c r="U16" s="13">
        <f t="shared" si="3"/>
        <v>0</v>
      </c>
      <c r="V16" s="13">
        <f t="shared" si="4"/>
        <v>0</v>
      </c>
      <c r="W16" s="4"/>
      <c r="X16" s="13">
        <f t="shared" ref="X16:X20" si="5">SUM(R16:V16)</f>
        <v>10</v>
      </c>
    </row>
    <row r="17" spans="1:24" x14ac:dyDescent="0.35">
      <c r="A17" s="16"/>
      <c r="B17" s="16"/>
      <c r="C17" s="11" t="s">
        <v>11</v>
      </c>
      <c r="D17" s="12"/>
      <c r="E17" s="11" t="s">
        <v>12</v>
      </c>
      <c r="F17" s="12"/>
      <c r="G17" s="11" t="s">
        <v>13</v>
      </c>
      <c r="H17" s="12"/>
      <c r="I17" s="11" t="s">
        <v>14</v>
      </c>
      <c r="J17" s="12"/>
      <c r="K17" s="11" t="s">
        <v>16</v>
      </c>
      <c r="L17" s="38"/>
      <c r="M17" s="55"/>
      <c r="N17" s="55"/>
      <c r="O17" s="55"/>
      <c r="P17" s="55"/>
      <c r="R17" s="13">
        <f t="shared" si="0"/>
        <v>0</v>
      </c>
      <c r="S17" s="13">
        <f t="shared" si="1"/>
        <v>0</v>
      </c>
      <c r="T17" s="13">
        <f t="shared" si="2"/>
        <v>0</v>
      </c>
      <c r="U17" s="13">
        <f t="shared" si="3"/>
        <v>0</v>
      </c>
      <c r="V17" s="13">
        <f t="shared" si="4"/>
        <v>0</v>
      </c>
      <c r="W17" s="4"/>
      <c r="X17" s="13">
        <f t="shared" si="5"/>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si="1"/>
        <v>0</v>
      </c>
      <c r="T18" s="13">
        <f t="shared" si="2"/>
        <v>0</v>
      </c>
      <c r="U18" s="13">
        <f t="shared" si="3"/>
        <v>0</v>
      </c>
      <c r="V18" s="13">
        <f t="shared" si="4"/>
        <v>0</v>
      </c>
      <c r="W18" s="4"/>
      <c r="X18" s="13">
        <f t="shared" si="5"/>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1"/>
        <v>0</v>
      </c>
      <c r="T19" s="13">
        <f t="shared" si="2"/>
        <v>0</v>
      </c>
      <c r="U19" s="13">
        <f t="shared" si="3"/>
        <v>0</v>
      </c>
      <c r="V19" s="13">
        <f t="shared" si="4"/>
        <v>0</v>
      </c>
      <c r="W19" s="4"/>
      <c r="X19" s="13">
        <f t="shared" si="5"/>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1"/>
        <v>0</v>
      </c>
      <c r="T20" s="13">
        <f t="shared" si="2"/>
        <v>0</v>
      </c>
      <c r="U20" s="13">
        <f t="shared" si="3"/>
        <v>0</v>
      </c>
      <c r="V20" s="13">
        <f t="shared" si="4"/>
        <v>0</v>
      </c>
      <c r="W20" s="4"/>
      <c r="X20" s="13">
        <f t="shared" si="5"/>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1"/>
        <v>0</v>
      </c>
      <c r="T21" s="13">
        <f t="shared" si="2"/>
        <v>0</v>
      </c>
      <c r="U21" s="13">
        <f t="shared" si="3"/>
        <v>0</v>
      </c>
      <c r="V21" s="13">
        <f t="shared" si="4"/>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1"/>
        <v>0</v>
      </c>
      <c r="T22" s="13">
        <f t="shared" si="2"/>
        <v>0</v>
      </c>
      <c r="U22" s="13">
        <f t="shared" si="3"/>
        <v>0</v>
      </c>
      <c r="V22" s="13">
        <f t="shared" si="4"/>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SUM(X15:X22)/L23</f>
        <v>10</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c r="E25" s="11" t="s">
        <v>27</v>
      </c>
      <c r="F25" s="12" t="s">
        <v>85</v>
      </c>
      <c r="G25" s="11" t="s">
        <v>28</v>
      </c>
      <c r="H25" s="12" t="s">
        <v>15</v>
      </c>
      <c r="I25" s="4"/>
      <c r="J25" s="3"/>
      <c r="K25" s="4"/>
      <c r="M25" s="55"/>
      <c r="N25" s="55"/>
      <c r="O25" s="55"/>
      <c r="P25" s="55"/>
      <c r="R25" s="13">
        <f>IF(D25="x",2,0)</f>
        <v>0</v>
      </c>
      <c r="S25" s="13">
        <f>IF(F25="x",1,0)</f>
        <v>1</v>
      </c>
      <c r="T25" s="13">
        <f>IF(H25="x",0,0)</f>
        <v>0</v>
      </c>
      <c r="U25" s="13"/>
      <c r="V25" s="4"/>
      <c r="W25" s="4"/>
      <c r="X25" s="13">
        <f t="shared" ref="X25:X29" si="6">SUM(R25:V25)</f>
        <v>1</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t="s">
        <v>85</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6"/>
        <v>2</v>
      </c>
    </row>
    <row r="28" spans="1:24" x14ac:dyDescent="0.35">
      <c r="A28" s="56" t="s">
        <v>33</v>
      </c>
      <c r="B28" s="57"/>
      <c r="C28" s="11" t="s">
        <v>12</v>
      </c>
      <c r="D28" s="12" t="s">
        <v>85</v>
      </c>
      <c r="E28" s="11" t="s">
        <v>34</v>
      </c>
      <c r="F28" s="12"/>
      <c r="G28" s="11" t="s">
        <v>14</v>
      </c>
      <c r="H28" s="12" t="s">
        <v>15</v>
      </c>
      <c r="I28" s="4"/>
      <c r="J28" s="3"/>
      <c r="K28" s="4"/>
      <c r="M28" s="55"/>
      <c r="N28" s="55"/>
      <c r="O28" s="55"/>
      <c r="P28" s="55"/>
      <c r="R28" s="13">
        <f>IF(D28="x",2,0)</f>
        <v>2</v>
      </c>
      <c r="S28" s="13">
        <f>IF(F28="x",1,0)</f>
        <v>0</v>
      </c>
      <c r="T28" s="13">
        <f>IF(H28="x",0,0)</f>
        <v>0</v>
      </c>
      <c r="U28" s="13"/>
      <c r="V28" s="4"/>
      <c r="W28" s="4"/>
      <c r="X28" s="13">
        <f t="shared" si="6"/>
        <v>2</v>
      </c>
    </row>
    <row r="29" spans="1:24" x14ac:dyDescent="0.35">
      <c r="A29" s="65" t="s">
        <v>35</v>
      </c>
      <c r="B29" s="66"/>
      <c r="C29" s="11" t="s">
        <v>12</v>
      </c>
      <c r="D29" s="12"/>
      <c r="E29" s="11" t="s">
        <v>34</v>
      </c>
      <c r="F29" s="12" t="s">
        <v>85</v>
      </c>
      <c r="G29" s="11" t="s">
        <v>14</v>
      </c>
      <c r="H29" s="12"/>
      <c r="I29" s="4"/>
      <c r="J29" s="3"/>
      <c r="K29" s="4"/>
      <c r="M29" s="55"/>
      <c r="N29" s="55"/>
      <c r="O29" s="55"/>
      <c r="P29" s="55"/>
      <c r="R29" s="13">
        <f>IF(D29="x",2,0)</f>
        <v>0</v>
      </c>
      <c r="S29" s="13">
        <f>IF(F29="x",1,0)</f>
        <v>1</v>
      </c>
      <c r="T29" s="13">
        <f>IF(H29="x",0,0)</f>
        <v>0</v>
      </c>
      <c r="U29" s="13">
        <f>IF(J29="X",2,0)</f>
        <v>0</v>
      </c>
      <c r="V29" s="4"/>
      <c r="W29" s="4"/>
      <c r="X29" s="13">
        <f t="shared" si="6"/>
        <v>1</v>
      </c>
    </row>
    <row r="30" spans="1:24" x14ac:dyDescent="0.35">
      <c r="A30" s="56" t="s">
        <v>36</v>
      </c>
      <c r="B30" s="57"/>
      <c r="C30" s="11" t="s">
        <v>37</v>
      </c>
      <c r="D30" s="12"/>
      <c r="E30" s="11" t="s">
        <v>34</v>
      </c>
      <c r="F30" s="12" t="s">
        <v>85</v>
      </c>
      <c r="G30" s="11" t="s">
        <v>38</v>
      </c>
      <c r="H30" s="12"/>
      <c r="I30" s="4"/>
      <c r="J30" s="3"/>
      <c r="K30" s="4"/>
      <c r="M30" s="55"/>
      <c r="N30" s="55"/>
      <c r="O30" s="55"/>
      <c r="P30" s="55"/>
      <c r="R30" s="13"/>
      <c r="S30" s="13"/>
      <c r="T30" s="13"/>
      <c r="U30" s="13"/>
      <c r="V30" s="4"/>
      <c r="W30" s="4"/>
      <c r="X30" s="13"/>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0</v>
      </c>
      <c r="E32" s="11" t="s">
        <v>41</v>
      </c>
      <c r="F32" s="29" t="b">
        <v>0</v>
      </c>
      <c r="G32" s="11" t="s">
        <v>42</v>
      </c>
      <c r="H32" s="29" t="b">
        <v>0</v>
      </c>
      <c r="I32" s="11" t="s">
        <v>43</v>
      </c>
      <c r="J32" s="29" t="b">
        <v>0</v>
      </c>
      <c r="K32" s="11" t="s">
        <v>44</v>
      </c>
      <c r="L32" s="30" t="b">
        <v>0</v>
      </c>
      <c r="M32" s="11" t="s">
        <v>45</v>
      </c>
      <c r="N32" s="46" t="s">
        <v>108</v>
      </c>
      <c r="O32" s="11" t="s">
        <v>47</v>
      </c>
      <c r="P32" s="30" t="b">
        <v>0</v>
      </c>
      <c r="R32" s="13"/>
      <c r="S32" s="13"/>
      <c r="T32" s="13"/>
      <c r="U32" s="13"/>
      <c r="V32" s="4"/>
      <c r="W32" s="4"/>
      <c r="X32" s="13"/>
    </row>
    <row r="33" spans="1:24" x14ac:dyDescent="0.35">
      <c r="A33" s="64" t="s">
        <v>48</v>
      </c>
      <c r="B33" s="64"/>
      <c r="C33" s="11" t="s">
        <v>11</v>
      </c>
      <c r="D33" s="29" t="b">
        <v>0</v>
      </c>
      <c r="E33" s="11" t="s">
        <v>12</v>
      </c>
      <c r="F33" s="29" t="b">
        <v>0</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0</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0</v>
      </c>
      <c r="E36" s="34" t="s">
        <v>60</v>
      </c>
      <c r="F36" s="36" t="b">
        <v>0</v>
      </c>
      <c r="G36" s="4" t="s">
        <v>61</v>
      </c>
      <c r="H36" s="36" t="b">
        <v>0</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c r="D40" s="4"/>
      <c r="E40" s="4"/>
      <c r="F40" s="4"/>
      <c r="G40" s="4"/>
      <c r="H40" s="4"/>
      <c r="I40" s="4"/>
      <c r="J40" s="4"/>
      <c r="K40" s="4"/>
      <c r="L40" s="4"/>
      <c r="M40" s="4"/>
      <c r="N40" s="4"/>
      <c r="R40" s="13"/>
      <c r="S40" s="13"/>
      <c r="T40" s="13"/>
      <c r="U40" s="13"/>
      <c r="V40" s="4"/>
      <c r="W40" s="4"/>
      <c r="X40" s="13"/>
    </row>
    <row r="41" spans="1:24" x14ac:dyDescent="0.35">
      <c r="A41" s="64" t="s">
        <v>67</v>
      </c>
      <c r="B41" s="64"/>
      <c r="C41" s="22">
        <v>2020</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0.8214285714285714</v>
      </c>
      <c r="J46" s="25"/>
      <c r="K46" s="4"/>
      <c r="R46" s="8"/>
      <c r="S46" s="8"/>
      <c r="T46" s="8"/>
      <c r="U46" s="4"/>
      <c r="V46" s="4"/>
      <c r="W46" s="4"/>
      <c r="X46" s="13">
        <f>SUM(X30+X29+X28+X27+X26+X25+X23+X13+X12)</f>
        <v>23</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B5:G5" xr:uid="{EF1F2BBF-5D72-4F58-B0A3-74D3A6C57FEA}">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E45E0D2A-1F0C-44E0-932D-C4B8663BF00F}">
      <formula1>"Pay and Play, Private, Registered Membership Use, Sports Club/Community Association"</formula1>
    </dataValidation>
    <dataValidation type="list" allowBlank="1" showInputMessage="1" showErrorMessage="1" sqref="N32" xr:uid="{4408EA08-9154-4DEC-8440-737831395772}">
      <formula1>"0-10,'11-20,21-30,31-40,41-50,50+"</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6C5D9-3F81-438E-8F19-B29B81829525}">
  <dimension ref="A2:X72"/>
  <sheetViews>
    <sheetView workbookViewId="0">
      <selection activeCell="AK6" sqref="AK6"/>
    </sheetView>
  </sheetViews>
  <sheetFormatPr defaultRowHeight="14.5" x14ac:dyDescent="0.35"/>
  <cols>
    <col min="1" max="1" width="34.08984375" bestFit="1" customWidth="1"/>
    <col min="2" max="2" width="11.36328125" bestFit="1" customWidth="1"/>
    <col min="3" max="3" width="17.90625" bestFit="1" customWidth="1"/>
    <col min="4" max="4" width="8" bestFit="1" customWidth="1"/>
    <col min="5" max="5" width="34.08984375" bestFit="1" customWidth="1"/>
    <col min="6" max="6" width="8" bestFit="1" customWidth="1"/>
    <col min="7" max="7" width="25.36328125" bestFit="1" customWidth="1"/>
    <col min="8" max="8" width="8" bestFit="1" customWidth="1"/>
    <col min="9" max="9" width="22.54296875" bestFit="1" customWidth="1"/>
    <col min="10" max="10" width="8" bestFit="1" customWidth="1"/>
    <col min="11" max="11" width="18.453125" bestFit="1" customWidth="1"/>
    <col min="12" max="12" width="6.453125" bestFit="1" customWidth="1"/>
    <col min="13" max="13" width="34.08984375" bestFit="1" customWidth="1"/>
    <col min="14" max="14" width="7.36328125" bestFit="1" customWidth="1"/>
    <col min="15" max="15" width="11.54296875" bestFit="1" customWidth="1"/>
    <col min="16" max="16" width="6.453125" bestFit="1" customWidth="1"/>
    <col min="18" max="22" width="5.36328125" bestFit="1" customWidth="1"/>
    <col min="24" max="24" width="8.36328125" bestFit="1" customWidth="1"/>
  </cols>
  <sheetData>
    <row r="2" spans="1:24" x14ac:dyDescent="0.35">
      <c r="A2" s="2" t="s">
        <v>1</v>
      </c>
      <c r="B2" s="51" t="s">
        <v>109</v>
      </c>
      <c r="C2" s="52"/>
      <c r="D2" s="52"/>
      <c r="E2" s="52"/>
      <c r="F2" s="52"/>
      <c r="G2" s="53"/>
      <c r="H2" s="3"/>
      <c r="I2" s="54"/>
      <c r="J2" s="54"/>
      <c r="K2" s="54"/>
      <c r="L2" s="54"/>
      <c r="M2" s="54"/>
      <c r="N2" s="54"/>
      <c r="O2" s="54"/>
      <c r="P2" s="54"/>
      <c r="Q2" s="37"/>
      <c r="R2" s="37"/>
      <c r="S2" s="37"/>
      <c r="T2" s="37"/>
      <c r="U2" s="37"/>
      <c r="V2" s="37"/>
      <c r="W2" s="37"/>
      <c r="X2" s="37"/>
    </row>
    <row r="3" spans="1:24" x14ac:dyDescent="0.35">
      <c r="A3" s="2" t="s">
        <v>2</v>
      </c>
      <c r="B3" s="51" t="s">
        <v>110</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83</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84</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109</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0.6785714285714286</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t="s">
        <v>85</v>
      </c>
      <c r="G12" s="11" t="s">
        <v>13</v>
      </c>
      <c r="H12" s="12"/>
      <c r="I12" s="11" t="s">
        <v>14</v>
      </c>
      <c r="J12" s="12" t="s">
        <v>15</v>
      </c>
      <c r="K12" s="11" t="s">
        <v>16</v>
      </c>
      <c r="L12" s="12"/>
      <c r="M12" s="58" t="s">
        <v>0</v>
      </c>
      <c r="N12" s="58"/>
      <c r="O12" s="58"/>
      <c r="P12" s="58"/>
      <c r="R12" s="13">
        <f>IF(D12="X",4,0)</f>
        <v>0</v>
      </c>
      <c r="S12" s="13">
        <f>IF(F12="X",3,0)</f>
        <v>3</v>
      </c>
      <c r="T12" s="13">
        <f>IF(H12="X",2,0)</f>
        <v>0</v>
      </c>
      <c r="U12" s="13">
        <f>IF(J12="X",1,0)</f>
        <v>0</v>
      </c>
      <c r="V12" s="13">
        <f>IF(L12="X",0,0)</f>
        <v>0</v>
      </c>
      <c r="W12" s="4"/>
      <c r="X12" s="13">
        <f>SUM(R12:V12)</f>
        <v>3</v>
      </c>
    </row>
    <row r="13" spans="1:24"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 t="shared" ref="R15:R22" si="0">IF(D15="x",10,0)</f>
        <v>0</v>
      </c>
      <c r="S15" s="13">
        <f t="shared" ref="S15:S22" si="1">IF(F15="x",8,0)</f>
        <v>0</v>
      </c>
      <c r="T15" s="13">
        <f t="shared" ref="T15:T22" si="2">IF(H15="x",5,0)</f>
        <v>0</v>
      </c>
      <c r="U15" s="13">
        <f t="shared" ref="U15:U22" si="3">IF(J15="X",2,0)</f>
        <v>0</v>
      </c>
      <c r="V15" s="13">
        <f t="shared" ref="V15:V22" si="4">IF(L15="X",0,0)</f>
        <v>0</v>
      </c>
      <c r="W15" s="4"/>
      <c r="X15" s="13">
        <f>SUM(R15:V15)</f>
        <v>0</v>
      </c>
    </row>
    <row r="16" spans="1:24" x14ac:dyDescent="0.35">
      <c r="A16" s="16" t="s">
        <v>100</v>
      </c>
      <c r="B16" s="16"/>
      <c r="C16" s="11" t="s">
        <v>11</v>
      </c>
      <c r="D16" s="12"/>
      <c r="E16" s="11" t="s">
        <v>12</v>
      </c>
      <c r="F16" s="12" t="s">
        <v>85</v>
      </c>
      <c r="G16" s="11" t="s">
        <v>13</v>
      </c>
      <c r="H16" s="12"/>
      <c r="I16" s="11" t="s">
        <v>14</v>
      </c>
      <c r="J16" s="12"/>
      <c r="K16" s="11" t="s">
        <v>16</v>
      </c>
      <c r="L16" s="38"/>
      <c r="M16" s="55"/>
      <c r="N16" s="55"/>
      <c r="O16" s="55"/>
      <c r="P16" s="55"/>
      <c r="R16" s="13">
        <f t="shared" si="0"/>
        <v>0</v>
      </c>
      <c r="S16" s="13">
        <f t="shared" si="1"/>
        <v>8</v>
      </c>
      <c r="T16" s="13">
        <f t="shared" si="2"/>
        <v>0</v>
      </c>
      <c r="U16" s="13">
        <f t="shared" si="3"/>
        <v>0</v>
      </c>
      <c r="V16" s="13">
        <f t="shared" si="4"/>
        <v>0</v>
      </c>
      <c r="W16" s="4"/>
      <c r="X16" s="13">
        <f t="shared" ref="X16:X20" si="5">SUM(R16:V16)</f>
        <v>8</v>
      </c>
    </row>
    <row r="17" spans="1:24" x14ac:dyDescent="0.35">
      <c r="A17" s="16"/>
      <c r="B17" s="16"/>
      <c r="C17" s="11" t="s">
        <v>11</v>
      </c>
      <c r="D17" s="12"/>
      <c r="E17" s="11" t="s">
        <v>12</v>
      </c>
      <c r="F17" s="12"/>
      <c r="G17" s="11" t="s">
        <v>13</v>
      </c>
      <c r="H17" s="12"/>
      <c r="I17" s="11" t="s">
        <v>14</v>
      </c>
      <c r="J17" s="12"/>
      <c r="K17" s="11" t="s">
        <v>16</v>
      </c>
      <c r="L17" s="38"/>
      <c r="M17" s="55"/>
      <c r="N17" s="55"/>
      <c r="O17" s="55"/>
      <c r="P17" s="55"/>
      <c r="R17" s="13">
        <f t="shared" si="0"/>
        <v>0</v>
      </c>
      <c r="S17" s="13">
        <f t="shared" si="1"/>
        <v>0</v>
      </c>
      <c r="T17" s="13">
        <f t="shared" si="2"/>
        <v>0</v>
      </c>
      <c r="U17" s="13">
        <f t="shared" si="3"/>
        <v>0</v>
      </c>
      <c r="V17" s="13">
        <f t="shared" si="4"/>
        <v>0</v>
      </c>
      <c r="W17" s="4"/>
      <c r="X17" s="13">
        <f t="shared" si="5"/>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si="1"/>
        <v>0</v>
      </c>
      <c r="T18" s="13">
        <f t="shared" si="2"/>
        <v>0</v>
      </c>
      <c r="U18" s="13">
        <f t="shared" si="3"/>
        <v>0</v>
      </c>
      <c r="V18" s="13">
        <f t="shared" si="4"/>
        <v>0</v>
      </c>
      <c r="W18" s="4"/>
      <c r="X18" s="13">
        <f t="shared" si="5"/>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1"/>
        <v>0</v>
      </c>
      <c r="T19" s="13">
        <f t="shared" si="2"/>
        <v>0</v>
      </c>
      <c r="U19" s="13">
        <f t="shared" si="3"/>
        <v>0</v>
      </c>
      <c r="V19" s="13">
        <f t="shared" si="4"/>
        <v>0</v>
      </c>
      <c r="W19" s="4"/>
      <c r="X19" s="13">
        <f t="shared" si="5"/>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1"/>
        <v>0</v>
      </c>
      <c r="T20" s="13">
        <f t="shared" si="2"/>
        <v>0</v>
      </c>
      <c r="U20" s="13">
        <f t="shared" si="3"/>
        <v>0</v>
      </c>
      <c r="V20" s="13">
        <f t="shared" si="4"/>
        <v>0</v>
      </c>
      <c r="W20" s="4"/>
      <c r="X20" s="13">
        <f t="shared" si="5"/>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1"/>
        <v>0</v>
      </c>
      <c r="T21" s="13">
        <f t="shared" si="2"/>
        <v>0</v>
      </c>
      <c r="U21" s="13">
        <f t="shared" si="3"/>
        <v>0</v>
      </c>
      <c r="V21" s="13">
        <f t="shared" si="4"/>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1"/>
        <v>0</v>
      </c>
      <c r="T22" s="13">
        <f t="shared" si="2"/>
        <v>0</v>
      </c>
      <c r="U22" s="13">
        <f t="shared" si="3"/>
        <v>0</v>
      </c>
      <c r="V22" s="13">
        <f t="shared" si="4"/>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SUM(X15:X22)/L23</f>
        <v>8</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c r="E25" s="11" t="s">
        <v>27</v>
      </c>
      <c r="F25" s="12" t="s">
        <v>85</v>
      </c>
      <c r="G25" s="11" t="s">
        <v>28</v>
      </c>
      <c r="H25" s="12" t="s">
        <v>15</v>
      </c>
      <c r="I25" s="4"/>
      <c r="J25" s="3"/>
      <c r="K25" s="4"/>
      <c r="M25" s="55"/>
      <c r="N25" s="55"/>
      <c r="O25" s="55"/>
      <c r="P25" s="55"/>
      <c r="R25" s="13">
        <f>IF(D25="x",2,0)</f>
        <v>0</v>
      </c>
      <c r="S25" s="13">
        <f>IF(F25="x",1,0)</f>
        <v>1</v>
      </c>
      <c r="T25" s="13">
        <f>IF(H25="x",0,0)</f>
        <v>0</v>
      </c>
      <c r="U25" s="13"/>
      <c r="V25" s="4"/>
      <c r="W25" s="4"/>
      <c r="X25" s="13">
        <f t="shared" ref="X25:X29" si="6">SUM(R25:V25)</f>
        <v>1</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t="s">
        <v>85</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6"/>
        <v>2</v>
      </c>
    </row>
    <row r="28" spans="1:24" x14ac:dyDescent="0.35">
      <c r="A28" s="56" t="s">
        <v>33</v>
      </c>
      <c r="B28" s="57"/>
      <c r="C28" s="11" t="s">
        <v>12</v>
      </c>
      <c r="D28" s="12" t="s">
        <v>85</v>
      </c>
      <c r="E28" s="11" t="s">
        <v>34</v>
      </c>
      <c r="F28" s="12"/>
      <c r="G28" s="11" t="s">
        <v>14</v>
      </c>
      <c r="H28" s="12" t="s">
        <v>15</v>
      </c>
      <c r="I28" s="4"/>
      <c r="J28" s="3"/>
      <c r="K28" s="4"/>
      <c r="M28" s="55"/>
      <c r="N28" s="55"/>
      <c r="O28" s="55"/>
      <c r="P28" s="55"/>
      <c r="R28" s="13">
        <f>IF(D28="x",2,0)</f>
        <v>2</v>
      </c>
      <c r="S28" s="13">
        <f>IF(F28="x",1,0)</f>
        <v>0</v>
      </c>
      <c r="T28" s="13">
        <f>IF(H28="x",0,0)</f>
        <v>0</v>
      </c>
      <c r="U28" s="13"/>
      <c r="V28" s="4"/>
      <c r="W28" s="4"/>
      <c r="X28" s="13">
        <f t="shared" si="6"/>
        <v>2</v>
      </c>
    </row>
    <row r="29" spans="1:24" x14ac:dyDescent="0.35">
      <c r="A29" s="65" t="s">
        <v>35</v>
      </c>
      <c r="B29" s="66"/>
      <c r="C29" s="11" t="s">
        <v>12</v>
      </c>
      <c r="D29" s="12"/>
      <c r="E29" s="11" t="s">
        <v>34</v>
      </c>
      <c r="F29" s="12" t="s">
        <v>85</v>
      </c>
      <c r="G29" s="11" t="s">
        <v>14</v>
      </c>
      <c r="H29" s="12"/>
      <c r="I29" s="4"/>
      <c r="J29" s="3"/>
      <c r="K29" s="4"/>
      <c r="M29" s="55"/>
      <c r="N29" s="55"/>
      <c r="O29" s="55"/>
      <c r="P29" s="55"/>
      <c r="R29" s="13">
        <f>IF(D29="x",2,0)</f>
        <v>0</v>
      </c>
      <c r="S29" s="13">
        <f>IF(F29="x",1,0)</f>
        <v>1</v>
      </c>
      <c r="T29" s="13">
        <f>IF(H29="x",0,0)</f>
        <v>0</v>
      </c>
      <c r="U29" s="13">
        <f>IF(J29="X",2,0)</f>
        <v>0</v>
      </c>
      <c r="V29" s="4"/>
      <c r="W29" s="4"/>
      <c r="X29" s="13">
        <f t="shared" si="6"/>
        <v>1</v>
      </c>
    </row>
    <row r="30" spans="1:24" x14ac:dyDescent="0.35">
      <c r="A30" s="56" t="s">
        <v>36</v>
      </c>
      <c r="B30" s="57"/>
      <c r="C30" s="11" t="s">
        <v>37</v>
      </c>
      <c r="D30" s="12"/>
      <c r="E30" s="11" t="s">
        <v>34</v>
      </c>
      <c r="F30" s="12" t="s">
        <v>85</v>
      </c>
      <c r="G30" s="11" t="s">
        <v>38</v>
      </c>
      <c r="H30" s="12"/>
      <c r="I30" s="4"/>
      <c r="J30" s="3"/>
      <c r="K30" s="4"/>
      <c r="M30" s="55"/>
      <c r="N30" s="55"/>
      <c r="O30" s="55"/>
      <c r="P30" s="55"/>
      <c r="R30" s="13"/>
      <c r="S30" s="13"/>
      <c r="T30" s="13"/>
      <c r="U30" s="13"/>
      <c r="V30" s="4"/>
      <c r="W30" s="4"/>
      <c r="X30" s="13"/>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0</v>
      </c>
      <c r="E32" s="11" t="s">
        <v>41</v>
      </c>
      <c r="F32" s="29" t="b">
        <v>0</v>
      </c>
      <c r="G32" s="11" t="s">
        <v>42</v>
      </c>
      <c r="H32" s="29" t="b">
        <v>1</v>
      </c>
      <c r="I32" s="11" t="s">
        <v>43</v>
      </c>
      <c r="J32" s="29" t="b">
        <v>0</v>
      </c>
      <c r="K32" s="11" t="s">
        <v>44</v>
      </c>
      <c r="L32" s="30" t="b">
        <v>0</v>
      </c>
      <c r="M32" s="11" t="s">
        <v>45</v>
      </c>
      <c r="N32" s="45" t="s">
        <v>46</v>
      </c>
      <c r="O32" s="11" t="s">
        <v>47</v>
      </c>
      <c r="P32" s="30" t="b">
        <v>0</v>
      </c>
      <c r="R32" s="13"/>
      <c r="S32" s="13"/>
      <c r="T32" s="13"/>
      <c r="U32" s="13"/>
      <c r="V32" s="4"/>
      <c r="W32" s="4"/>
      <c r="X32" s="13"/>
    </row>
    <row r="33" spans="1:24" x14ac:dyDescent="0.35">
      <c r="A33" s="64" t="s">
        <v>48</v>
      </c>
      <c r="B33" s="64"/>
      <c r="C33" s="11" t="s">
        <v>11</v>
      </c>
      <c r="D33" s="29" t="b">
        <v>0</v>
      </c>
      <c r="E33" s="11" t="s">
        <v>12</v>
      </c>
      <c r="F33" s="29" t="b">
        <v>1</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0</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0</v>
      </c>
      <c r="E36" s="34" t="s">
        <v>60</v>
      </c>
      <c r="F36" s="36" t="b">
        <v>0</v>
      </c>
      <c r="G36" s="4" t="s">
        <v>61</v>
      </c>
      <c r="H36" s="36" t="b">
        <v>0</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c r="D40" s="4"/>
      <c r="E40" s="4"/>
      <c r="F40" s="4"/>
      <c r="G40" s="4"/>
      <c r="H40" s="4"/>
      <c r="I40" s="4"/>
      <c r="J40" s="4"/>
      <c r="K40" s="4"/>
      <c r="L40" s="4"/>
      <c r="M40" s="4"/>
      <c r="N40" s="4"/>
      <c r="R40" s="13"/>
      <c r="S40" s="13"/>
      <c r="T40" s="13"/>
      <c r="U40" s="13"/>
      <c r="V40" s="4"/>
      <c r="W40" s="4"/>
      <c r="X40" s="13"/>
    </row>
    <row r="41" spans="1:24" x14ac:dyDescent="0.35">
      <c r="A41" s="64" t="s">
        <v>67</v>
      </c>
      <c r="B41" s="64"/>
      <c r="C41" s="22"/>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0.6785714285714286</v>
      </c>
      <c r="J46" s="25"/>
      <c r="K46" s="4"/>
      <c r="R46" s="8"/>
      <c r="S46" s="8"/>
      <c r="T46" s="8"/>
      <c r="U46" s="4"/>
      <c r="V46" s="4"/>
      <c r="W46" s="4"/>
      <c r="X46" s="13">
        <f>SUM(X30+X29+X28+X27+X26+X25+X23+X13+X12)</f>
        <v>19</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B5:G5" xr:uid="{13CEE66B-C797-44F3-95E7-9CE35C459CD7}">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CAFC7341-E592-47BA-BD20-D6679ABD07C7}">
      <formula1>"Pay and Play, Private, Registered Membership Use, Sports Club/Community Association"</formula1>
    </dataValidation>
    <dataValidation type="list" allowBlank="1" showInputMessage="1" showErrorMessage="1" sqref="N32" xr:uid="{D8155F2A-BE33-45C1-B4A5-04FD58BE80E7}">
      <formula1>"0-10,'11-20,21-30,31-40,41-50,50+"</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21F59-0A7B-4FB7-85F0-4F64B100C5C2}">
  <dimension ref="A2:X72"/>
  <sheetViews>
    <sheetView workbookViewId="0">
      <selection activeCell="E10" sqref="E10"/>
    </sheetView>
  </sheetViews>
  <sheetFormatPr defaultRowHeight="14.5" x14ac:dyDescent="0.35"/>
  <cols>
    <col min="1" max="1" width="34.08984375" bestFit="1" customWidth="1"/>
    <col min="2" max="2" width="11.36328125" bestFit="1" customWidth="1"/>
    <col min="3" max="3" width="17.90625" bestFit="1" customWidth="1"/>
    <col min="4" max="4" width="8" bestFit="1" customWidth="1"/>
    <col min="5" max="5" width="34.08984375" bestFit="1" customWidth="1"/>
    <col min="6" max="6" width="8" bestFit="1" customWidth="1"/>
    <col min="7" max="7" width="25.36328125" bestFit="1" customWidth="1"/>
    <col min="8" max="8" width="8" bestFit="1" customWidth="1"/>
    <col min="9" max="9" width="22.54296875" bestFit="1" customWidth="1"/>
    <col min="10" max="10" width="8" bestFit="1" customWidth="1"/>
    <col min="11" max="11" width="18.453125" bestFit="1" customWidth="1"/>
    <col min="12" max="12" width="6.453125" bestFit="1" customWidth="1"/>
    <col min="13" max="13" width="34.08984375" bestFit="1" customWidth="1"/>
    <col min="14" max="14" width="7.36328125" bestFit="1" customWidth="1"/>
    <col min="15" max="15" width="11.54296875" bestFit="1" customWidth="1"/>
    <col min="16" max="16" width="6.453125" bestFit="1" customWidth="1"/>
    <col min="18" max="22" width="5.36328125" bestFit="1" customWidth="1"/>
    <col min="24" max="24" width="8.36328125" bestFit="1" customWidth="1"/>
  </cols>
  <sheetData>
    <row r="2" spans="1:24" x14ac:dyDescent="0.35">
      <c r="A2" s="2" t="s">
        <v>1</v>
      </c>
      <c r="B2" s="51" t="s">
        <v>111</v>
      </c>
      <c r="C2" s="52"/>
      <c r="D2" s="52"/>
      <c r="E2" s="52"/>
      <c r="F2" s="52"/>
      <c r="G2" s="53"/>
      <c r="H2" s="3"/>
      <c r="I2" s="54" t="s">
        <v>112</v>
      </c>
      <c r="J2" s="54"/>
      <c r="K2" s="54"/>
      <c r="L2" s="54"/>
      <c r="M2" s="54"/>
      <c r="N2" s="54"/>
      <c r="O2" s="54"/>
      <c r="P2" s="54"/>
      <c r="Q2" s="37"/>
      <c r="R2" s="37"/>
      <c r="S2" s="37"/>
      <c r="T2" s="37"/>
      <c r="U2" s="37"/>
      <c r="V2" s="37"/>
      <c r="W2" s="37"/>
      <c r="X2" s="37"/>
    </row>
    <row r="3" spans="1:24" x14ac:dyDescent="0.35">
      <c r="A3" s="2" t="s">
        <v>2</v>
      </c>
      <c r="B3" s="51" t="s">
        <v>113</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83</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23</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111</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0.6785714285714286</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t="s">
        <v>85</v>
      </c>
      <c r="G12" s="11" t="s">
        <v>13</v>
      </c>
      <c r="H12" s="12"/>
      <c r="I12" s="11" t="s">
        <v>14</v>
      </c>
      <c r="J12" s="12" t="s">
        <v>15</v>
      </c>
      <c r="K12" s="11" t="s">
        <v>16</v>
      </c>
      <c r="L12" s="12"/>
      <c r="M12" s="58" t="s">
        <v>0</v>
      </c>
      <c r="N12" s="58"/>
      <c r="O12" s="58"/>
      <c r="P12" s="58"/>
      <c r="R12" s="13">
        <f>IF(D12="X",4,0)</f>
        <v>0</v>
      </c>
      <c r="S12" s="13">
        <f>IF(F12="X",3,0)</f>
        <v>3</v>
      </c>
      <c r="T12" s="13">
        <f>IF(H12="X",2,0)</f>
        <v>0</v>
      </c>
      <c r="U12" s="13">
        <f>IF(J12="X",1,0)</f>
        <v>0</v>
      </c>
      <c r="V12" s="13">
        <f>IF(L12="X",0,0)</f>
        <v>0</v>
      </c>
      <c r="W12" s="4"/>
      <c r="X12" s="13">
        <f>SUM(R12:V12)</f>
        <v>3</v>
      </c>
    </row>
    <row r="13" spans="1:24"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 t="shared" ref="R15:R22" si="0">IF(D15="x",10,0)</f>
        <v>0</v>
      </c>
      <c r="S15" s="13">
        <f t="shared" ref="S15:S22" si="1">IF(F15="x",8,0)</f>
        <v>0</v>
      </c>
      <c r="T15" s="13">
        <f t="shared" ref="T15:T22" si="2">IF(H15="x",5,0)</f>
        <v>0</v>
      </c>
      <c r="U15" s="13">
        <f t="shared" ref="U15:U22" si="3">IF(J15="X",2,0)</f>
        <v>0</v>
      </c>
      <c r="V15" s="13">
        <f t="shared" ref="V15:V22" si="4">IF(L15="X",0,0)</f>
        <v>0</v>
      </c>
      <c r="W15" s="4"/>
      <c r="X15" s="13">
        <f>SUM(R15:V15)</f>
        <v>0</v>
      </c>
    </row>
    <row r="16" spans="1:24" x14ac:dyDescent="0.35">
      <c r="A16" s="16" t="s">
        <v>23</v>
      </c>
      <c r="B16" s="16"/>
      <c r="C16" s="11" t="s">
        <v>11</v>
      </c>
      <c r="D16" s="12"/>
      <c r="E16" s="11" t="s">
        <v>12</v>
      </c>
      <c r="F16" s="12" t="s">
        <v>85</v>
      </c>
      <c r="G16" s="11" t="s">
        <v>13</v>
      </c>
      <c r="H16" s="12"/>
      <c r="I16" s="11" t="s">
        <v>14</v>
      </c>
      <c r="J16" s="12"/>
      <c r="K16" s="11" t="s">
        <v>16</v>
      </c>
      <c r="L16" s="38"/>
      <c r="M16" s="55"/>
      <c r="N16" s="55"/>
      <c r="O16" s="55"/>
      <c r="P16" s="55"/>
      <c r="R16" s="13">
        <f t="shared" si="0"/>
        <v>0</v>
      </c>
      <c r="S16" s="13">
        <f t="shared" si="1"/>
        <v>8</v>
      </c>
      <c r="T16" s="13">
        <f t="shared" si="2"/>
        <v>0</v>
      </c>
      <c r="U16" s="13">
        <f t="shared" si="3"/>
        <v>0</v>
      </c>
      <c r="V16" s="13">
        <f t="shared" si="4"/>
        <v>0</v>
      </c>
      <c r="W16" s="4"/>
      <c r="X16" s="13">
        <f t="shared" ref="X16:X20" si="5">SUM(R16:V16)</f>
        <v>8</v>
      </c>
    </row>
    <row r="17" spans="1:24" x14ac:dyDescent="0.35">
      <c r="A17" s="16"/>
      <c r="B17" s="16"/>
      <c r="C17" s="11" t="s">
        <v>11</v>
      </c>
      <c r="D17" s="12"/>
      <c r="E17" s="11" t="s">
        <v>12</v>
      </c>
      <c r="F17" s="12"/>
      <c r="G17" s="11" t="s">
        <v>13</v>
      </c>
      <c r="H17" s="12"/>
      <c r="I17" s="11" t="s">
        <v>14</v>
      </c>
      <c r="J17" s="12"/>
      <c r="K17" s="11" t="s">
        <v>16</v>
      </c>
      <c r="L17" s="38"/>
      <c r="M17" s="55"/>
      <c r="N17" s="55"/>
      <c r="O17" s="55"/>
      <c r="P17" s="55"/>
      <c r="R17" s="13">
        <f t="shared" si="0"/>
        <v>0</v>
      </c>
      <c r="S17" s="13">
        <f t="shared" si="1"/>
        <v>0</v>
      </c>
      <c r="T17" s="13">
        <f t="shared" si="2"/>
        <v>0</v>
      </c>
      <c r="U17" s="13">
        <f t="shared" si="3"/>
        <v>0</v>
      </c>
      <c r="V17" s="13">
        <f t="shared" si="4"/>
        <v>0</v>
      </c>
      <c r="W17" s="4"/>
      <c r="X17" s="13">
        <f t="shared" si="5"/>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si="1"/>
        <v>0</v>
      </c>
      <c r="T18" s="13">
        <f t="shared" si="2"/>
        <v>0</v>
      </c>
      <c r="U18" s="13">
        <f t="shared" si="3"/>
        <v>0</v>
      </c>
      <c r="V18" s="13">
        <f t="shared" si="4"/>
        <v>0</v>
      </c>
      <c r="W18" s="4"/>
      <c r="X18" s="13">
        <f t="shared" si="5"/>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1"/>
        <v>0</v>
      </c>
      <c r="T19" s="13">
        <f t="shared" si="2"/>
        <v>0</v>
      </c>
      <c r="U19" s="13">
        <f t="shared" si="3"/>
        <v>0</v>
      </c>
      <c r="V19" s="13">
        <f t="shared" si="4"/>
        <v>0</v>
      </c>
      <c r="W19" s="4"/>
      <c r="X19" s="13">
        <f t="shared" si="5"/>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1"/>
        <v>0</v>
      </c>
      <c r="T20" s="13">
        <f t="shared" si="2"/>
        <v>0</v>
      </c>
      <c r="U20" s="13">
        <f t="shared" si="3"/>
        <v>0</v>
      </c>
      <c r="V20" s="13">
        <f t="shared" si="4"/>
        <v>0</v>
      </c>
      <c r="W20" s="4"/>
      <c r="X20" s="13">
        <f t="shared" si="5"/>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1"/>
        <v>0</v>
      </c>
      <c r="T21" s="13">
        <f t="shared" si="2"/>
        <v>0</v>
      </c>
      <c r="U21" s="13">
        <f t="shared" si="3"/>
        <v>0</v>
      </c>
      <c r="V21" s="13">
        <f t="shared" si="4"/>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1"/>
        <v>0</v>
      </c>
      <c r="T22" s="13">
        <f t="shared" si="2"/>
        <v>0</v>
      </c>
      <c r="U22" s="13">
        <f t="shared" si="3"/>
        <v>0</v>
      </c>
      <c r="V22" s="13">
        <f t="shared" si="4"/>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SUM(X15:X22)/L23</f>
        <v>8</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c r="E25" s="11" t="s">
        <v>27</v>
      </c>
      <c r="F25" s="12" t="s">
        <v>85</v>
      </c>
      <c r="G25" s="11" t="s">
        <v>28</v>
      </c>
      <c r="H25" s="12" t="s">
        <v>15</v>
      </c>
      <c r="I25" s="4"/>
      <c r="J25" s="3"/>
      <c r="K25" s="4"/>
      <c r="M25" s="55"/>
      <c r="N25" s="55"/>
      <c r="O25" s="55"/>
      <c r="P25" s="55"/>
      <c r="R25" s="13">
        <f>IF(D25="x",2,0)</f>
        <v>0</v>
      </c>
      <c r="S25" s="13">
        <f>IF(F25="x",1,0)</f>
        <v>1</v>
      </c>
      <c r="T25" s="13">
        <f>IF(H25="x",0,0)</f>
        <v>0</v>
      </c>
      <c r="U25" s="13"/>
      <c r="V25" s="4"/>
      <c r="W25" s="4"/>
      <c r="X25" s="13">
        <f t="shared" ref="X25:X29" si="6">SUM(R25:V25)</f>
        <v>1</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t="s">
        <v>85</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6"/>
        <v>2</v>
      </c>
    </row>
    <row r="28" spans="1:24" x14ac:dyDescent="0.35">
      <c r="A28" s="56" t="s">
        <v>33</v>
      </c>
      <c r="B28" s="57"/>
      <c r="C28" s="11" t="s">
        <v>12</v>
      </c>
      <c r="D28" s="12" t="s">
        <v>85</v>
      </c>
      <c r="E28" s="11" t="s">
        <v>34</v>
      </c>
      <c r="F28" s="12"/>
      <c r="G28" s="11" t="s">
        <v>14</v>
      </c>
      <c r="H28" s="12" t="s">
        <v>15</v>
      </c>
      <c r="I28" s="4"/>
      <c r="J28" s="3"/>
      <c r="K28" s="4"/>
      <c r="M28" s="55"/>
      <c r="N28" s="55"/>
      <c r="O28" s="55"/>
      <c r="P28" s="55"/>
      <c r="R28" s="13">
        <f>IF(D28="x",2,0)</f>
        <v>2</v>
      </c>
      <c r="S28" s="13">
        <f>IF(F28="x",1,0)</f>
        <v>0</v>
      </c>
      <c r="T28" s="13">
        <f>IF(H28="x",0,0)</f>
        <v>0</v>
      </c>
      <c r="U28" s="13"/>
      <c r="V28" s="4"/>
      <c r="W28" s="4"/>
      <c r="X28" s="13">
        <f t="shared" si="6"/>
        <v>2</v>
      </c>
    </row>
    <row r="29" spans="1:24" x14ac:dyDescent="0.35">
      <c r="A29" s="65" t="s">
        <v>35</v>
      </c>
      <c r="B29" s="66"/>
      <c r="C29" s="11" t="s">
        <v>12</v>
      </c>
      <c r="D29" s="12"/>
      <c r="E29" s="11" t="s">
        <v>34</v>
      </c>
      <c r="F29" s="12" t="s">
        <v>85</v>
      </c>
      <c r="G29" s="11" t="s">
        <v>14</v>
      </c>
      <c r="H29" s="12"/>
      <c r="I29" s="4"/>
      <c r="J29" s="3"/>
      <c r="K29" s="4"/>
      <c r="M29" s="55"/>
      <c r="N29" s="55"/>
      <c r="O29" s="55"/>
      <c r="P29" s="55"/>
      <c r="R29" s="13">
        <f>IF(D29="x",2,0)</f>
        <v>0</v>
      </c>
      <c r="S29" s="13">
        <f>IF(F29="x",1,0)</f>
        <v>1</v>
      </c>
      <c r="T29" s="13">
        <f>IF(H29="x",0,0)</f>
        <v>0</v>
      </c>
      <c r="U29" s="13">
        <f>IF(J29="X",2,0)</f>
        <v>0</v>
      </c>
      <c r="V29" s="4"/>
      <c r="W29" s="4"/>
      <c r="X29" s="13">
        <f t="shared" si="6"/>
        <v>1</v>
      </c>
    </row>
    <row r="30" spans="1:24" x14ac:dyDescent="0.35">
      <c r="A30" s="56" t="s">
        <v>36</v>
      </c>
      <c r="B30" s="57"/>
      <c r="C30" s="11" t="s">
        <v>37</v>
      </c>
      <c r="D30" s="12"/>
      <c r="E30" s="11" t="s">
        <v>34</v>
      </c>
      <c r="F30" s="12" t="s">
        <v>85</v>
      </c>
      <c r="G30" s="11" t="s">
        <v>38</v>
      </c>
      <c r="H30" s="12"/>
      <c r="I30" s="4"/>
      <c r="J30" s="3"/>
      <c r="K30" s="4"/>
      <c r="M30" s="55"/>
      <c r="N30" s="55"/>
      <c r="O30" s="55"/>
      <c r="P30" s="55"/>
      <c r="R30" s="13"/>
      <c r="S30" s="13"/>
      <c r="T30" s="13"/>
      <c r="U30" s="13"/>
      <c r="V30" s="4"/>
      <c r="W30" s="4"/>
      <c r="X30" s="13"/>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0</v>
      </c>
      <c r="E32" s="11" t="s">
        <v>41</v>
      </c>
      <c r="F32" s="29" t="b">
        <v>0</v>
      </c>
      <c r="G32" s="11" t="s">
        <v>42</v>
      </c>
      <c r="H32" s="29" t="b">
        <v>1</v>
      </c>
      <c r="I32" s="11" t="s">
        <v>43</v>
      </c>
      <c r="J32" s="29" t="b">
        <v>0</v>
      </c>
      <c r="K32" s="11" t="s">
        <v>44</v>
      </c>
      <c r="L32" s="30" t="b">
        <v>0</v>
      </c>
      <c r="M32" s="11" t="s">
        <v>45</v>
      </c>
      <c r="N32" s="46" t="s">
        <v>108</v>
      </c>
      <c r="O32" s="11" t="s">
        <v>47</v>
      </c>
      <c r="P32" s="30" t="b">
        <v>0</v>
      </c>
      <c r="R32" s="13"/>
      <c r="S32" s="13"/>
      <c r="T32" s="13"/>
      <c r="U32" s="13"/>
      <c r="V32" s="4"/>
      <c r="W32" s="4"/>
      <c r="X32" s="13"/>
    </row>
    <row r="33" spans="1:24" x14ac:dyDescent="0.35">
      <c r="A33" s="64" t="s">
        <v>48</v>
      </c>
      <c r="B33" s="64"/>
      <c r="C33" s="11" t="s">
        <v>11</v>
      </c>
      <c r="D33" s="29" t="b">
        <v>0</v>
      </c>
      <c r="E33" s="11" t="s">
        <v>12</v>
      </c>
      <c r="F33" s="29" t="b">
        <v>1</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0</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0</v>
      </c>
      <c r="E36" s="34" t="s">
        <v>60</v>
      </c>
      <c r="F36" s="36" t="b">
        <v>0</v>
      </c>
      <c r="G36" s="4" t="s">
        <v>61</v>
      </c>
      <c r="H36" s="36" t="b">
        <v>0</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c r="D40" s="4"/>
      <c r="E40" s="4"/>
      <c r="F40" s="4"/>
      <c r="G40" s="4"/>
      <c r="H40" s="4"/>
      <c r="I40" s="4"/>
      <c r="J40" s="4"/>
      <c r="K40" s="4"/>
      <c r="L40" s="4"/>
      <c r="M40" s="4"/>
      <c r="N40" s="4"/>
      <c r="R40" s="13"/>
      <c r="S40" s="13"/>
      <c r="T40" s="13"/>
      <c r="U40" s="13"/>
      <c r="V40" s="4"/>
      <c r="W40" s="4"/>
      <c r="X40" s="13"/>
    </row>
    <row r="41" spans="1:24" x14ac:dyDescent="0.35">
      <c r="A41" s="64" t="s">
        <v>67</v>
      </c>
      <c r="B41" s="64"/>
      <c r="C41" s="22">
        <v>2017</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0.6785714285714286</v>
      </c>
      <c r="J46" s="25"/>
      <c r="K46" s="4"/>
      <c r="R46" s="8"/>
      <c r="S46" s="8"/>
      <c r="T46" s="8"/>
      <c r="U46" s="4"/>
      <c r="V46" s="4"/>
      <c r="W46" s="4"/>
      <c r="X46" s="13">
        <f>SUM(X30+X29+X28+X27+X26+X25+X23+X13+X12)</f>
        <v>19</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B5:G5" xr:uid="{28E5B57A-D6A2-4933-9931-70ECC2B4C401}">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5AC9641E-D85C-4876-AA3E-02C366E6721B}">
      <formula1>"Pay and Play, Private, Registered Membership Use, Sports Club/Community Association"</formula1>
    </dataValidation>
    <dataValidation type="list" allowBlank="1" showInputMessage="1" showErrorMessage="1" sqref="N32" xr:uid="{AE5F4C6A-69A4-4965-96B4-27D7424EB3A7}">
      <formula1>"0-10,'11-20,21-30,31-40,41-50,50+"</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B1786-64D0-4E15-B2C2-B807BA7E0878}">
  <dimension ref="A2:X72"/>
  <sheetViews>
    <sheetView workbookViewId="0">
      <selection activeCell="E13" sqref="E13"/>
    </sheetView>
  </sheetViews>
  <sheetFormatPr defaultRowHeight="14.5" x14ac:dyDescent="0.35"/>
  <cols>
    <col min="1" max="1" width="34.08984375" bestFit="1" customWidth="1"/>
    <col min="2" max="2" width="11.36328125" bestFit="1" customWidth="1"/>
    <col min="3" max="3" width="17.90625" bestFit="1" customWidth="1"/>
    <col min="4" max="4" width="8" bestFit="1" customWidth="1"/>
    <col min="5" max="5" width="34.08984375" bestFit="1" customWidth="1"/>
    <col min="6" max="6" width="8" bestFit="1" customWidth="1"/>
    <col min="7" max="7" width="25.36328125" bestFit="1" customWidth="1"/>
    <col min="8" max="8" width="8" bestFit="1" customWidth="1"/>
    <col min="9" max="9" width="22.54296875" bestFit="1" customWidth="1"/>
    <col min="10" max="10" width="8" bestFit="1" customWidth="1"/>
    <col min="11" max="11" width="18.453125" bestFit="1" customWidth="1"/>
    <col min="12" max="12" width="6.453125" bestFit="1" customWidth="1"/>
    <col min="13" max="13" width="34.08984375" bestFit="1" customWidth="1"/>
    <col min="14" max="14" width="7.36328125" bestFit="1" customWidth="1"/>
    <col min="15" max="15" width="11.54296875" bestFit="1" customWidth="1"/>
    <col min="16" max="16" width="6.453125" bestFit="1" customWidth="1"/>
    <col min="18" max="22" width="5.36328125" bestFit="1" customWidth="1"/>
    <col min="24" max="24" width="8.36328125" bestFit="1" customWidth="1"/>
  </cols>
  <sheetData>
    <row r="2" spans="1:24" x14ac:dyDescent="0.35">
      <c r="A2" s="2" t="s">
        <v>1</v>
      </c>
      <c r="B2" s="51" t="s">
        <v>114</v>
      </c>
      <c r="C2" s="52"/>
      <c r="D2" s="52"/>
      <c r="E2" s="52"/>
      <c r="F2" s="52"/>
      <c r="G2" s="53"/>
      <c r="H2" s="3"/>
      <c r="I2" s="54"/>
      <c r="J2" s="54"/>
      <c r="K2" s="54"/>
      <c r="L2" s="54"/>
      <c r="M2" s="54"/>
      <c r="N2" s="54"/>
      <c r="O2" s="54"/>
      <c r="P2" s="54"/>
      <c r="Q2" s="37"/>
      <c r="R2" s="37"/>
      <c r="S2" s="37"/>
      <c r="T2" s="37"/>
      <c r="U2" s="37"/>
      <c r="V2" s="37"/>
      <c r="W2" s="37"/>
      <c r="X2" s="37"/>
    </row>
    <row r="3" spans="1:24" x14ac:dyDescent="0.35">
      <c r="A3" s="2" t="s">
        <v>2</v>
      </c>
      <c r="B3" s="51" t="s">
        <v>115</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83</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84</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114</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0.8571428571428571</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t="s">
        <v>85</v>
      </c>
      <c r="E12" s="11" t="s">
        <v>12</v>
      </c>
      <c r="F12" s="12"/>
      <c r="G12" s="11" t="s">
        <v>13</v>
      </c>
      <c r="H12" s="12"/>
      <c r="I12" s="11" t="s">
        <v>14</v>
      </c>
      <c r="J12" s="12" t="s">
        <v>15</v>
      </c>
      <c r="K12" s="11" t="s">
        <v>16</v>
      </c>
      <c r="L12" s="12"/>
      <c r="M12" s="58" t="s">
        <v>0</v>
      </c>
      <c r="N12" s="58"/>
      <c r="O12" s="58"/>
      <c r="P12" s="58"/>
      <c r="R12" s="13">
        <f>IF(D12="X",4,0)</f>
        <v>4</v>
      </c>
      <c r="S12" s="13">
        <f>IF(F12="X",3,0)</f>
        <v>0</v>
      </c>
      <c r="T12" s="13">
        <f>IF(H12="X",2,0)</f>
        <v>0</v>
      </c>
      <c r="U12" s="13">
        <f>IF(J12="X",1,0)</f>
        <v>0</v>
      </c>
      <c r="V12" s="13">
        <f>IF(L12="X",0,0)</f>
        <v>0</v>
      </c>
      <c r="W12" s="4"/>
      <c r="X12" s="13">
        <f>SUM(R12:V12)</f>
        <v>4</v>
      </c>
    </row>
    <row r="13" spans="1:24" x14ac:dyDescent="0.35">
      <c r="A13" s="56" t="s">
        <v>17</v>
      </c>
      <c r="B13" s="57"/>
      <c r="C13" s="11" t="s">
        <v>18</v>
      </c>
      <c r="D13" s="12" t="s">
        <v>85</v>
      </c>
      <c r="E13" s="11" t="s">
        <v>19</v>
      </c>
      <c r="F13" s="12"/>
      <c r="G13" s="11" t="s">
        <v>20</v>
      </c>
      <c r="H13" s="12"/>
      <c r="I13" s="14"/>
      <c r="J13" s="15"/>
      <c r="K13" s="14"/>
      <c r="L13" s="15"/>
      <c r="M13" s="59"/>
      <c r="N13" s="59"/>
      <c r="O13" s="59"/>
      <c r="P13" s="59"/>
      <c r="R13" s="13">
        <f>IF(D13="x",2,0)</f>
        <v>2</v>
      </c>
      <c r="S13" s="13">
        <f>IF(F13="x",1,0)</f>
        <v>0</v>
      </c>
      <c r="T13" s="13">
        <f>IF(H13="x",0,0)</f>
        <v>0</v>
      </c>
      <c r="U13" s="13"/>
      <c r="V13" s="13"/>
      <c r="W13" s="6"/>
      <c r="X13" s="13">
        <f>SUM(R13:V13)</f>
        <v>2</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 t="shared" ref="R15:R22" si="0">IF(D15="x",10,0)</f>
        <v>0</v>
      </c>
      <c r="S15" s="13">
        <f t="shared" ref="S15:S22" si="1">IF(F15="x",8,0)</f>
        <v>0</v>
      </c>
      <c r="T15" s="13">
        <f t="shared" ref="T15:T22" si="2">IF(H15="x",5,0)</f>
        <v>0</v>
      </c>
      <c r="U15" s="13">
        <f t="shared" ref="U15:U22" si="3">IF(J15="X",2,0)</f>
        <v>0</v>
      </c>
      <c r="V15" s="13">
        <f t="shared" ref="V15:V22" si="4">IF(L15="X",0,0)</f>
        <v>0</v>
      </c>
      <c r="W15" s="4"/>
      <c r="X15" s="13">
        <f>SUM(R15:V15)</f>
        <v>0</v>
      </c>
    </row>
    <row r="16" spans="1:24" x14ac:dyDescent="0.35">
      <c r="A16" s="16" t="s">
        <v>116</v>
      </c>
      <c r="B16" s="16"/>
      <c r="C16" s="11" t="s">
        <v>11</v>
      </c>
      <c r="D16" s="12" t="s">
        <v>85</v>
      </c>
      <c r="E16" s="11" t="s">
        <v>12</v>
      </c>
      <c r="F16" s="12"/>
      <c r="G16" s="11" t="s">
        <v>13</v>
      </c>
      <c r="H16" s="12"/>
      <c r="I16" s="11" t="s">
        <v>14</v>
      </c>
      <c r="J16" s="12"/>
      <c r="K16" s="11" t="s">
        <v>16</v>
      </c>
      <c r="L16" s="38"/>
      <c r="M16" s="55"/>
      <c r="N16" s="55"/>
      <c r="O16" s="55"/>
      <c r="P16" s="55"/>
      <c r="R16" s="13">
        <f t="shared" si="0"/>
        <v>10</v>
      </c>
      <c r="S16" s="13">
        <f t="shared" si="1"/>
        <v>0</v>
      </c>
      <c r="T16" s="13">
        <f t="shared" si="2"/>
        <v>0</v>
      </c>
      <c r="U16" s="13">
        <f t="shared" si="3"/>
        <v>0</v>
      </c>
      <c r="V16" s="13">
        <f t="shared" si="4"/>
        <v>0</v>
      </c>
      <c r="W16" s="4"/>
      <c r="X16" s="13">
        <f t="shared" ref="X16:X20" si="5">SUM(R16:V16)</f>
        <v>10</v>
      </c>
    </row>
    <row r="17" spans="1:24" x14ac:dyDescent="0.35">
      <c r="A17" s="16"/>
      <c r="B17" s="16"/>
      <c r="C17" s="11" t="s">
        <v>11</v>
      </c>
      <c r="D17" s="12"/>
      <c r="E17" s="11" t="s">
        <v>12</v>
      </c>
      <c r="F17" s="12"/>
      <c r="G17" s="11" t="s">
        <v>13</v>
      </c>
      <c r="H17" s="12"/>
      <c r="I17" s="11" t="s">
        <v>14</v>
      </c>
      <c r="J17" s="12"/>
      <c r="K17" s="11" t="s">
        <v>16</v>
      </c>
      <c r="L17" s="38"/>
      <c r="M17" s="55"/>
      <c r="N17" s="55"/>
      <c r="O17" s="55"/>
      <c r="P17" s="55"/>
      <c r="R17" s="13">
        <f t="shared" si="0"/>
        <v>0</v>
      </c>
      <c r="S17" s="13">
        <f t="shared" si="1"/>
        <v>0</v>
      </c>
      <c r="T17" s="13">
        <f t="shared" si="2"/>
        <v>0</v>
      </c>
      <c r="U17" s="13">
        <f t="shared" si="3"/>
        <v>0</v>
      </c>
      <c r="V17" s="13">
        <f t="shared" si="4"/>
        <v>0</v>
      </c>
      <c r="W17" s="4"/>
      <c r="X17" s="13">
        <f t="shared" si="5"/>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si="1"/>
        <v>0</v>
      </c>
      <c r="T18" s="13">
        <f t="shared" si="2"/>
        <v>0</v>
      </c>
      <c r="U18" s="13">
        <f t="shared" si="3"/>
        <v>0</v>
      </c>
      <c r="V18" s="13">
        <f t="shared" si="4"/>
        <v>0</v>
      </c>
      <c r="W18" s="4"/>
      <c r="X18" s="13">
        <f t="shared" si="5"/>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1"/>
        <v>0</v>
      </c>
      <c r="T19" s="13">
        <f t="shared" si="2"/>
        <v>0</v>
      </c>
      <c r="U19" s="13">
        <f t="shared" si="3"/>
        <v>0</v>
      </c>
      <c r="V19" s="13">
        <f t="shared" si="4"/>
        <v>0</v>
      </c>
      <c r="W19" s="4"/>
      <c r="X19" s="13">
        <f t="shared" si="5"/>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1"/>
        <v>0</v>
      </c>
      <c r="T20" s="13">
        <f t="shared" si="2"/>
        <v>0</v>
      </c>
      <c r="U20" s="13">
        <f t="shared" si="3"/>
        <v>0</v>
      </c>
      <c r="V20" s="13">
        <f t="shared" si="4"/>
        <v>0</v>
      </c>
      <c r="W20" s="4"/>
      <c r="X20" s="13">
        <f t="shared" si="5"/>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1"/>
        <v>0</v>
      </c>
      <c r="T21" s="13">
        <f t="shared" si="2"/>
        <v>0</v>
      </c>
      <c r="U21" s="13">
        <f t="shared" si="3"/>
        <v>0</v>
      </c>
      <c r="V21" s="13">
        <f t="shared" si="4"/>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1"/>
        <v>0</v>
      </c>
      <c r="T22" s="13">
        <f t="shared" si="2"/>
        <v>0</v>
      </c>
      <c r="U22" s="13">
        <f t="shared" si="3"/>
        <v>0</v>
      </c>
      <c r="V22" s="13">
        <f t="shared" si="4"/>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SUM(X15:X22)/L23</f>
        <v>10</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c r="E25" s="11" t="s">
        <v>27</v>
      </c>
      <c r="F25" s="12" t="s">
        <v>85</v>
      </c>
      <c r="G25" s="11" t="s">
        <v>28</v>
      </c>
      <c r="H25" s="12" t="s">
        <v>15</v>
      </c>
      <c r="I25" s="4"/>
      <c r="J25" s="3"/>
      <c r="K25" s="4"/>
      <c r="M25" s="55"/>
      <c r="N25" s="55"/>
      <c r="O25" s="55"/>
      <c r="P25" s="55"/>
      <c r="R25" s="13">
        <f>IF(D25="x",2,0)</f>
        <v>0</v>
      </c>
      <c r="S25" s="13">
        <f>IF(F25="x",1,0)</f>
        <v>1</v>
      </c>
      <c r="T25" s="13">
        <f>IF(H25="x",0,0)</f>
        <v>0</v>
      </c>
      <c r="U25" s="13"/>
      <c r="V25" s="4"/>
      <c r="W25" s="4"/>
      <c r="X25" s="13">
        <f t="shared" ref="X25:X29" si="6">SUM(R25:V25)</f>
        <v>1</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t="s">
        <v>85</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6"/>
        <v>2</v>
      </c>
    </row>
    <row r="28" spans="1:24" x14ac:dyDescent="0.35">
      <c r="A28" s="56" t="s">
        <v>33</v>
      </c>
      <c r="B28" s="57"/>
      <c r="C28" s="11" t="s">
        <v>12</v>
      </c>
      <c r="D28" s="12" t="s">
        <v>85</v>
      </c>
      <c r="E28" s="11" t="s">
        <v>34</v>
      </c>
      <c r="F28" s="12"/>
      <c r="G28" s="11" t="s">
        <v>14</v>
      </c>
      <c r="H28" s="12" t="s">
        <v>15</v>
      </c>
      <c r="I28" s="4"/>
      <c r="J28" s="3"/>
      <c r="K28" s="4"/>
      <c r="M28" s="55"/>
      <c r="N28" s="55"/>
      <c r="O28" s="55"/>
      <c r="P28" s="55"/>
      <c r="R28" s="13">
        <f>IF(D28="x",2,0)</f>
        <v>2</v>
      </c>
      <c r="S28" s="13">
        <f>IF(F28="x",1,0)</f>
        <v>0</v>
      </c>
      <c r="T28" s="13">
        <f>IF(H28="x",0,0)</f>
        <v>0</v>
      </c>
      <c r="U28" s="13"/>
      <c r="V28" s="4"/>
      <c r="W28" s="4"/>
      <c r="X28" s="13">
        <f t="shared" si="6"/>
        <v>2</v>
      </c>
    </row>
    <row r="29" spans="1:24" x14ac:dyDescent="0.35">
      <c r="A29" s="65" t="s">
        <v>35</v>
      </c>
      <c r="B29" s="66"/>
      <c r="C29" s="11" t="s">
        <v>12</v>
      </c>
      <c r="D29" s="12" t="s">
        <v>85</v>
      </c>
      <c r="E29" s="11" t="s">
        <v>34</v>
      </c>
      <c r="F29" s="12"/>
      <c r="G29" s="11" t="s">
        <v>14</v>
      </c>
      <c r="H29" s="12"/>
      <c r="I29" s="4"/>
      <c r="J29" s="3"/>
      <c r="K29" s="4"/>
      <c r="M29" s="55"/>
      <c r="N29" s="55"/>
      <c r="O29" s="55"/>
      <c r="P29" s="55"/>
      <c r="R29" s="13">
        <f>IF(D29="x",2,0)</f>
        <v>2</v>
      </c>
      <c r="S29" s="13">
        <f>IF(F29="x",1,0)</f>
        <v>0</v>
      </c>
      <c r="T29" s="13">
        <f>IF(H29="x",0,0)</f>
        <v>0</v>
      </c>
      <c r="U29" s="13">
        <f>IF(J29="X",2,0)</f>
        <v>0</v>
      </c>
      <c r="V29" s="4"/>
      <c r="W29" s="4"/>
      <c r="X29" s="13">
        <f t="shared" si="6"/>
        <v>2</v>
      </c>
    </row>
    <row r="30" spans="1:24" x14ac:dyDescent="0.35">
      <c r="A30" s="56" t="s">
        <v>36</v>
      </c>
      <c r="B30" s="57"/>
      <c r="C30" s="11" t="s">
        <v>37</v>
      </c>
      <c r="D30" s="12"/>
      <c r="E30" s="11" t="s">
        <v>34</v>
      </c>
      <c r="F30" s="12" t="s">
        <v>85</v>
      </c>
      <c r="G30" s="11" t="s">
        <v>38</v>
      </c>
      <c r="H30" s="12"/>
      <c r="I30" s="4"/>
      <c r="J30" s="3"/>
      <c r="K30" s="4"/>
      <c r="M30" s="55"/>
      <c r="N30" s="55"/>
      <c r="O30" s="55"/>
      <c r="P30" s="55"/>
      <c r="R30" s="13"/>
      <c r="S30" s="13"/>
      <c r="T30" s="13"/>
      <c r="U30" s="13"/>
      <c r="V30" s="4"/>
      <c r="W30" s="4"/>
      <c r="X30" s="13"/>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1</v>
      </c>
      <c r="E32" s="11" t="s">
        <v>41</v>
      </c>
      <c r="F32" s="29" t="b">
        <v>1</v>
      </c>
      <c r="G32" s="11" t="s">
        <v>42</v>
      </c>
      <c r="H32" s="29" t="b">
        <v>1</v>
      </c>
      <c r="I32" s="11" t="s">
        <v>43</v>
      </c>
      <c r="J32" s="29" t="b">
        <v>0</v>
      </c>
      <c r="K32" s="11" t="s">
        <v>44</v>
      </c>
      <c r="L32" s="30" t="b">
        <v>0</v>
      </c>
      <c r="M32" s="11" t="s">
        <v>45</v>
      </c>
      <c r="N32" s="46" t="s">
        <v>108</v>
      </c>
      <c r="O32" s="11" t="s">
        <v>47</v>
      </c>
      <c r="P32" s="30" t="b">
        <v>0</v>
      </c>
      <c r="R32" s="13"/>
      <c r="S32" s="13"/>
      <c r="T32" s="13"/>
      <c r="U32" s="13"/>
      <c r="V32" s="4"/>
      <c r="W32" s="4"/>
      <c r="X32" s="13"/>
    </row>
    <row r="33" spans="1:24" x14ac:dyDescent="0.35">
      <c r="A33" s="64" t="s">
        <v>48</v>
      </c>
      <c r="B33" s="64"/>
      <c r="C33" s="11" t="s">
        <v>11</v>
      </c>
      <c r="D33" s="29" t="b">
        <v>1</v>
      </c>
      <c r="E33" s="11" t="s">
        <v>12</v>
      </c>
      <c r="F33" s="29" t="b">
        <v>0</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0</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0</v>
      </c>
      <c r="E36" s="34" t="s">
        <v>60</v>
      </c>
      <c r="F36" s="36" t="b">
        <v>0</v>
      </c>
      <c r="G36" s="4" t="s">
        <v>61</v>
      </c>
      <c r="H36" s="36" t="b">
        <v>0</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c r="D40" s="4"/>
      <c r="E40" s="4"/>
      <c r="F40" s="4"/>
      <c r="G40" s="4"/>
      <c r="H40" s="4"/>
      <c r="I40" s="4"/>
      <c r="J40" s="4"/>
      <c r="K40" s="4"/>
      <c r="L40" s="4"/>
      <c r="M40" s="4"/>
      <c r="N40" s="4"/>
      <c r="R40" s="13"/>
      <c r="S40" s="13"/>
      <c r="T40" s="13"/>
      <c r="U40" s="13"/>
      <c r="V40" s="4"/>
      <c r="W40" s="4"/>
      <c r="X40" s="13"/>
    </row>
    <row r="41" spans="1:24" x14ac:dyDescent="0.35">
      <c r="A41" s="64" t="s">
        <v>67</v>
      </c>
      <c r="B41" s="64"/>
      <c r="C41" s="22">
        <v>2025</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0.8571428571428571</v>
      </c>
      <c r="J46" s="25"/>
      <c r="K46" s="4"/>
      <c r="R46" s="8"/>
      <c r="S46" s="8"/>
      <c r="T46" s="8"/>
      <c r="U46" s="4"/>
      <c r="V46" s="4"/>
      <c r="W46" s="4"/>
      <c r="X46" s="13">
        <f>SUM(X30+X29+X28+X27+X26+X25+X23+X13+X12)</f>
        <v>24</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2:G2"/>
    <mergeCell ref="I2:P8"/>
    <mergeCell ref="B3:G3"/>
    <mergeCell ref="B4:G4"/>
    <mergeCell ref="B5:G5"/>
    <mergeCell ref="B6:G6"/>
    <mergeCell ref="B7:G7"/>
    <mergeCell ref="B8:G8"/>
    <mergeCell ref="M21:P21"/>
    <mergeCell ref="A12:B12"/>
    <mergeCell ref="M12:P12"/>
    <mergeCell ref="A13:B13"/>
    <mergeCell ref="M13:P13"/>
    <mergeCell ref="M14:P14"/>
    <mergeCell ref="M15:P15"/>
    <mergeCell ref="M16:P16"/>
    <mergeCell ref="M17:P17"/>
    <mergeCell ref="M18:P18"/>
    <mergeCell ref="M19:P19"/>
    <mergeCell ref="M20:P20"/>
    <mergeCell ref="M22:P22"/>
    <mergeCell ref="A23:K23"/>
    <mergeCell ref="M23:P23"/>
    <mergeCell ref="M24:P24"/>
    <mergeCell ref="A25:B25"/>
    <mergeCell ref="M25:P25"/>
    <mergeCell ref="A32:B32"/>
    <mergeCell ref="A26:B26"/>
    <mergeCell ref="M26:P26"/>
    <mergeCell ref="A27:B27"/>
    <mergeCell ref="M27:P27"/>
    <mergeCell ref="A28:B28"/>
    <mergeCell ref="M28:P28"/>
    <mergeCell ref="A29:B29"/>
    <mergeCell ref="M29:P29"/>
    <mergeCell ref="A30:B30"/>
    <mergeCell ref="M30:P30"/>
    <mergeCell ref="M31:P31"/>
    <mergeCell ref="A40:B40"/>
    <mergeCell ref="A33:B33"/>
    <mergeCell ref="M33:P33"/>
    <mergeCell ref="A34:B34"/>
    <mergeCell ref="C34:N34"/>
    <mergeCell ref="A35:B35"/>
    <mergeCell ref="A36:B36"/>
    <mergeCell ref="A37:B37"/>
    <mergeCell ref="C37:N37"/>
    <mergeCell ref="A38:B38"/>
    <mergeCell ref="C38:N38"/>
    <mergeCell ref="A39:B39"/>
    <mergeCell ref="A41:B41"/>
    <mergeCell ref="D41:N41"/>
    <mergeCell ref="A42:B42"/>
    <mergeCell ref="D42:N42"/>
    <mergeCell ref="A43:B43"/>
    <mergeCell ref="D43:N43"/>
    <mergeCell ref="B59:E59"/>
    <mergeCell ref="B53:E53"/>
    <mergeCell ref="B54:E54"/>
    <mergeCell ref="B55:E55"/>
    <mergeCell ref="B56:E56"/>
    <mergeCell ref="B57:E57"/>
    <mergeCell ref="B58:E58"/>
  </mergeCells>
  <dataValidations count="3">
    <dataValidation type="list" allowBlank="1" showInputMessage="1" showErrorMessage="1" sqref="B5:G5" xr:uid="{132D8E85-B519-44CD-9662-91591048A411}">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3129BA1A-873E-43CA-9874-64C2CA5D921F}">
      <formula1>"Pay and Play, Private, Registered Membership Use, Sports Club/Community Association"</formula1>
    </dataValidation>
    <dataValidation type="list" allowBlank="1" showInputMessage="1" showErrorMessage="1" sqref="N32" xr:uid="{15E9F701-E0E6-4E01-BC6A-5BED86703560}">
      <formula1>"0-10,'11-20,21-30,31-40,41-50,50+"</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80D08-F017-4BA7-BF33-2B8A5D16CD1B}">
  <dimension ref="A2:X72"/>
  <sheetViews>
    <sheetView topLeftCell="A33" workbookViewId="0">
      <selection activeCell="C41" sqref="C41"/>
    </sheetView>
  </sheetViews>
  <sheetFormatPr defaultRowHeight="14.5" x14ac:dyDescent="0.35"/>
  <cols>
    <col min="1" max="1" width="38.54296875" customWidth="1"/>
    <col min="2" max="2" width="11.36328125" bestFit="1" customWidth="1"/>
    <col min="3" max="3" width="17.90625" bestFit="1" customWidth="1"/>
    <col min="4" max="4" width="8" bestFit="1" customWidth="1"/>
    <col min="5" max="5" width="34.08984375" bestFit="1" customWidth="1"/>
    <col min="6" max="6" width="8" bestFit="1" customWidth="1"/>
    <col min="7" max="7" width="25.36328125" bestFit="1" customWidth="1"/>
    <col min="8" max="8" width="8" bestFit="1" customWidth="1"/>
    <col min="9" max="9" width="22.54296875" bestFit="1" customWidth="1"/>
    <col min="10" max="10" width="8" bestFit="1" customWidth="1"/>
    <col min="11" max="11" width="18.453125" bestFit="1" customWidth="1"/>
    <col min="12" max="12" width="6.453125" bestFit="1" customWidth="1"/>
    <col min="13" max="13" width="34.08984375" bestFit="1" customWidth="1"/>
    <col min="14" max="14" width="7.36328125" bestFit="1" customWidth="1"/>
    <col min="15" max="15" width="11.54296875" bestFit="1" customWidth="1"/>
    <col min="16" max="16" width="6.453125" bestFit="1" customWidth="1"/>
    <col min="18" max="22" width="5.36328125" bestFit="1" customWidth="1"/>
    <col min="24" max="24" width="8.36328125" bestFit="1" customWidth="1"/>
  </cols>
  <sheetData>
    <row r="2" spans="1:24" x14ac:dyDescent="0.35">
      <c r="A2" s="2" t="s">
        <v>1</v>
      </c>
      <c r="B2" s="51" t="s">
        <v>117</v>
      </c>
      <c r="C2" s="52"/>
      <c r="D2" s="52"/>
      <c r="E2" s="52"/>
      <c r="F2" s="52"/>
      <c r="G2" s="53"/>
      <c r="H2" s="3"/>
      <c r="I2" s="54"/>
      <c r="J2" s="54"/>
      <c r="K2" s="54"/>
      <c r="L2" s="54"/>
      <c r="M2" s="54"/>
      <c r="N2" s="54"/>
      <c r="O2" s="54"/>
      <c r="P2" s="54"/>
      <c r="Q2" s="37"/>
      <c r="R2" s="37"/>
      <c r="S2" s="37"/>
      <c r="T2" s="37"/>
      <c r="U2" s="37"/>
      <c r="V2" s="37"/>
      <c r="W2" s="37"/>
      <c r="X2" s="37"/>
    </row>
    <row r="3" spans="1:24" x14ac:dyDescent="0.35">
      <c r="A3" s="2" t="s">
        <v>2</v>
      </c>
      <c r="B3" s="51" t="s">
        <v>118</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83</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84</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119</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0.8214285714285714</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t="s">
        <v>85</v>
      </c>
      <c r="E12" s="11" t="s">
        <v>12</v>
      </c>
      <c r="F12" s="12"/>
      <c r="G12" s="11" t="s">
        <v>13</v>
      </c>
      <c r="H12" s="12"/>
      <c r="I12" s="11" t="s">
        <v>14</v>
      </c>
      <c r="J12" s="12" t="s">
        <v>15</v>
      </c>
      <c r="K12" s="11" t="s">
        <v>16</v>
      </c>
      <c r="L12" s="12"/>
      <c r="M12" s="58" t="s">
        <v>0</v>
      </c>
      <c r="N12" s="58"/>
      <c r="O12" s="58"/>
      <c r="P12" s="58"/>
      <c r="R12" s="13">
        <f>IF(D12="X",4,0)</f>
        <v>4</v>
      </c>
      <c r="S12" s="13">
        <f>IF(F12="X",3,0)</f>
        <v>0</v>
      </c>
      <c r="T12" s="13">
        <f>IF(H12="X",2,0)</f>
        <v>0</v>
      </c>
      <c r="U12" s="13">
        <f>IF(J12="X",1,0)</f>
        <v>0</v>
      </c>
      <c r="V12" s="13">
        <f>IF(L12="X",0,0)</f>
        <v>0</v>
      </c>
      <c r="W12" s="4"/>
      <c r="X12" s="13">
        <f>SUM(R12:V12)</f>
        <v>4</v>
      </c>
    </row>
    <row r="13" spans="1:24" x14ac:dyDescent="0.35">
      <c r="A13" s="56" t="s">
        <v>17</v>
      </c>
      <c r="B13" s="57"/>
      <c r="C13" s="11" t="s">
        <v>18</v>
      </c>
      <c r="D13" s="12" t="s">
        <v>85</v>
      </c>
      <c r="E13" s="11" t="s">
        <v>19</v>
      </c>
      <c r="F13" s="12"/>
      <c r="G13" s="11" t="s">
        <v>20</v>
      </c>
      <c r="H13" s="12"/>
      <c r="I13" s="14"/>
      <c r="J13" s="15"/>
      <c r="K13" s="14"/>
      <c r="L13" s="15"/>
      <c r="M13" s="59"/>
      <c r="N13" s="59"/>
      <c r="O13" s="59"/>
      <c r="P13" s="59"/>
      <c r="R13" s="13">
        <f>IF(D13="x",2,0)</f>
        <v>2</v>
      </c>
      <c r="S13" s="13">
        <f>IF(F13="x",1,0)</f>
        <v>0</v>
      </c>
      <c r="T13" s="13">
        <f>IF(H13="x",0,0)</f>
        <v>0</v>
      </c>
      <c r="U13" s="13"/>
      <c r="V13" s="13"/>
      <c r="W13" s="6"/>
      <c r="X13" s="13">
        <f>SUM(R13:V13)</f>
        <v>2</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 t="shared" ref="R15:R22" si="0">IF(D15="x",10,0)</f>
        <v>0</v>
      </c>
      <c r="S15" s="13">
        <f t="shared" ref="S15:S22" si="1">IF(F15="x",8,0)</f>
        <v>0</v>
      </c>
      <c r="T15" s="13">
        <f t="shared" ref="T15:T22" si="2">IF(H15="x",5,0)</f>
        <v>0</v>
      </c>
      <c r="U15" s="13">
        <f t="shared" ref="U15:U22" si="3">IF(J15="X",2,0)</f>
        <v>0</v>
      </c>
      <c r="V15" s="13">
        <f t="shared" ref="V15:V22" si="4">IF(L15="X",0,0)</f>
        <v>0</v>
      </c>
      <c r="W15" s="4"/>
      <c r="X15" s="13">
        <f>SUM(R15:V15)</f>
        <v>0</v>
      </c>
    </row>
    <row r="16" spans="1:24" x14ac:dyDescent="0.35">
      <c r="A16" s="16" t="s">
        <v>120</v>
      </c>
      <c r="B16" s="16"/>
      <c r="C16" s="11" t="s">
        <v>11</v>
      </c>
      <c r="D16" s="12" t="s">
        <v>85</v>
      </c>
      <c r="E16" s="11" t="s">
        <v>12</v>
      </c>
      <c r="F16" s="12"/>
      <c r="G16" s="11" t="s">
        <v>13</v>
      </c>
      <c r="H16" s="12"/>
      <c r="I16" s="11" t="s">
        <v>14</v>
      </c>
      <c r="J16" s="12"/>
      <c r="K16" s="11" t="s">
        <v>16</v>
      </c>
      <c r="L16" s="38"/>
      <c r="M16" s="55"/>
      <c r="N16" s="55"/>
      <c r="O16" s="55"/>
      <c r="P16" s="55"/>
      <c r="R16" s="13">
        <f t="shared" si="0"/>
        <v>10</v>
      </c>
      <c r="S16" s="13">
        <f t="shared" si="1"/>
        <v>0</v>
      </c>
      <c r="T16" s="13">
        <f t="shared" si="2"/>
        <v>0</v>
      </c>
      <c r="U16" s="13">
        <f t="shared" si="3"/>
        <v>0</v>
      </c>
      <c r="V16" s="13">
        <f t="shared" si="4"/>
        <v>0</v>
      </c>
      <c r="W16" s="4"/>
      <c r="X16" s="13">
        <f t="shared" ref="X16:X20" si="5">SUM(R16:V16)</f>
        <v>10</v>
      </c>
    </row>
    <row r="17" spans="1:24" x14ac:dyDescent="0.35">
      <c r="A17" s="16"/>
      <c r="B17" s="16"/>
      <c r="C17" s="11" t="s">
        <v>11</v>
      </c>
      <c r="D17" s="12"/>
      <c r="E17" s="11" t="s">
        <v>12</v>
      </c>
      <c r="F17" s="12"/>
      <c r="G17" s="11" t="s">
        <v>13</v>
      </c>
      <c r="H17" s="12"/>
      <c r="I17" s="11" t="s">
        <v>14</v>
      </c>
      <c r="J17" s="12"/>
      <c r="K17" s="11" t="s">
        <v>16</v>
      </c>
      <c r="L17" s="38"/>
      <c r="M17" s="55"/>
      <c r="N17" s="55"/>
      <c r="O17" s="55"/>
      <c r="P17" s="55"/>
      <c r="R17" s="13">
        <f t="shared" si="0"/>
        <v>0</v>
      </c>
      <c r="S17" s="13">
        <f t="shared" si="1"/>
        <v>0</v>
      </c>
      <c r="T17" s="13">
        <f t="shared" si="2"/>
        <v>0</v>
      </c>
      <c r="U17" s="13">
        <f t="shared" si="3"/>
        <v>0</v>
      </c>
      <c r="V17" s="13">
        <f t="shared" si="4"/>
        <v>0</v>
      </c>
      <c r="W17" s="4"/>
      <c r="X17" s="13">
        <f t="shared" si="5"/>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si="1"/>
        <v>0</v>
      </c>
      <c r="T18" s="13">
        <f t="shared" si="2"/>
        <v>0</v>
      </c>
      <c r="U18" s="13">
        <f t="shared" si="3"/>
        <v>0</v>
      </c>
      <c r="V18" s="13">
        <f t="shared" si="4"/>
        <v>0</v>
      </c>
      <c r="W18" s="4"/>
      <c r="X18" s="13">
        <f t="shared" si="5"/>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1"/>
        <v>0</v>
      </c>
      <c r="T19" s="13">
        <f t="shared" si="2"/>
        <v>0</v>
      </c>
      <c r="U19" s="13">
        <f t="shared" si="3"/>
        <v>0</v>
      </c>
      <c r="V19" s="13">
        <f t="shared" si="4"/>
        <v>0</v>
      </c>
      <c r="W19" s="4"/>
      <c r="X19" s="13">
        <f t="shared" si="5"/>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1"/>
        <v>0</v>
      </c>
      <c r="T20" s="13">
        <f t="shared" si="2"/>
        <v>0</v>
      </c>
      <c r="U20" s="13">
        <f t="shared" si="3"/>
        <v>0</v>
      </c>
      <c r="V20" s="13">
        <f t="shared" si="4"/>
        <v>0</v>
      </c>
      <c r="W20" s="4"/>
      <c r="X20" s="13">
        <f t="shared" si="5"/>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1"/>
        <v>0</v>
      </c>
      <c r="T21" s="13">
        <f t="shared" si="2"/>
        <v>0</v>
      </c>
      <c r="U21" s="13">
        <f t="shared" si="3"/>
        <v>0</v>
      </c>
      <c r="V21" s="13">
        <f t="shared" si="4"/>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1"/>
        <v>0</v>
      </c>
      <c r="T22" s="13">
        <f t="shared" si="2"/>
        <v>0</v>
      </c>
      <c r="U22" s="13">
        <f t="shared" si="3"/>
        <v>0</v>
      </c>
      <c r="V22" s="13">
        <f t="shared" si="4"/>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SUM(X15:X22)/L23</f>
        <v>10</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c r="E25" s="11" t="s">
        <v>27</v>
      </c>
      <c r="F25" s="12"/>
      <c r="G25" s="11" t="s">
        <v>28</v>
      </c>
      <c r="H25" s="12" t="s">
        <v>85</v>
      </c>
      <c r="I25" s="4"/>
      <c r="J25" s="3"/>
      <c r="K25" s="4"/>
      <c r="M25" s="55"/>
      <c r="N25" s="55"/>
      <c r="O25" s="55"/>
      <c r="P25" s="55"/>
      <c r="R25" s="13">
        <f>IF(D25="x",2,0)</f>
        <v>0</v>
      </c>
      <c r="S25" s="13">
        <f>IF(F25="x",1,0)</f>
        <v>0</v>
      </c>
      <c r="T25" s="13">
        <f>IF(H25="x",0,0)</f>
        <v>0</v>
      </c>
      <c r="U25" s="13"/>
      <c r="V25" s="4"/>
      <c r="W25" s="4"/>
      <c r="X25" s="13">
        <f t="shared" ref="X25:X29" si="6">SUM(R25:V25)</f>
        <v>0</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t="s">
        <v>85</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6"/>
        <v>2</v>
      </c>
    </row>
    <row r="28" spans="1:24" x14ac:dyDescent="0.35">
      <c r="A28" s="56" t="s">
        <v>33</v>
      </c>
      <c r="B28" s="57"/>
      <c r="C28" s="11" t="s">
        <v>12</v>
      </c>
      <c r="D28" s="12" t="s">
        <v>85</v>
      </c>
      <c r="E28" s="11" t="s">
        <v>34</v>
      </c>
      <c r="F28" s="12"/>
      <c r="G28" s="11" t="s">
        <v>14</v>
      </c>
      <c r="H28" s="12" t="s">
        <v>15</v>
      </c>
      <c r="I28" s="4"/>
      <c r="J28" s="3"/>
      <c r="K28" s="4"/>
      <c r="M28" s="55"/>
      <c r="N28" s="55"/>
      <c r="O28" s="55"/>
      <c r="P28" s="55"/>
      <c r="R28" s="13">
        <f>IF(D28="x",2,0)</f>
        <v>2</v>
      </c>
      <c r="S28" s="13">
        <f>IF(F28="x",1,0)</f>
        <v>0</v>
      </c>
      <c r="T28" s="13">
        <f>IF(H28="x",0,0)</f>
        <v>0</v>
      </c>
      <c r="U28" s="13"/>
      <c r="V28" s="4"/>
      <c r="W28" s="4"/>
      <c r="X28" s="13">
        <f t="shared" si="6"/>
        <v>2</v>
      </c>
    </row>
    <row r="29" spans="1:24" x14ac:dyDescent="0.35">
      <c r="A29" s="65" t="s">
        <v>35</v>
      </c>
      <c r="B29" s="66"/>
      <c r="C29" s="11" t="s">
        <v>12</v>
      </c>
      <c r="D29" s="12" t="s">
        <v>85</v>
      </c>
      <c r="E29" s="11" t="s">
        <v>34</v>
      </c>
      <c r="F29" s="12"/>
      <c r="G29" s="11" t="s">
        <v>14</v>
      </c>
      <c r="H29" s="12"/>
      <c r="I29" s="4"/>
      <c r="J29" s="3"/>
      <c r="K29" s="4"/>
      <c r="M29" s="55"/>
      <c r="N29" s="55"/>
      <c r="O29" s="55"/>
      <c r="P29" s="55"/>
      <c r="R29" s="13">
        <f>IF(D29="x",2,0)</f>
        <v>2</v>
      </c>
      <c r="S29" s="13">
        <f>IF(F29="x",1,0)</f>
        <v>0</v>
      </c>
      <c r="T29" s="13">
        <f>IF(H29="x",0,0)</f>
        <v>0</v>
      </c>
      <c r="U29" s="13">
        <f>IF(J29="X",2,0)</f>
        <v>0</v>
      </c>
      <c r="V29" s="4"/>
      <c r="W29" s="4"/>
      <c r="X29" s="13">
        <f t="shared" si="6"/>
        <v>2</v>
      </c>
    </row>
    <row r="30" spans="1:24" x14ac:dyDescent="0.35">
      <c r="A30" s="56" t="s">
        <v>36</v>
      </c>
      <c r="B30" s="57"/>
      <c r="C30" s="11" t="s">
        <v>37</v>
      </c>
      <c r="D30" s="12"/>
      <c r="E30" s="11" t="s">
        <v>34</v>
      </c>
      <c r="F30" s="12" t="s">
        <v>85</v>
      </c>
      <c r="G30" s="11" t="s">
        <v>38</v>
      </c>
      <c r="H30" s="12"/>
      <c r="I30" s="4"/>
      <c r="J30" s="3"/>
      <c r="K30" s="4"/>
      <c r="M30" s="55"/>
      <c r="N30" s="55"/>
      <c r="O30" s="55"/>
      <c r="P30" s="55"/>
      <c r="R30" s="13"/>
      <c r="S30" s="13"/>
      <c r="T30" s="13"/>
      <c r="U30" s="13"/>
      <c r="V30" s="4"/>
      <c r="W30" s="4"/>
      <c r="X30" s="13"/>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0</v>
      </c>
      <c r="E32" s="11" t="s">
        <v>41</v>
      </c>
      <c r="F32" s="29" t="b">
        <v>0</v>
      </c>
      <c r="G32" s="11" t="s">
        <v>42</v>
      </c>
      <c r="H32" s="29" t="b">
        <v>1</v>
      </c>
      <c r="I32" s="11" t="s">
        <v>43</v>
      </c>
      <c r="J32" s="29" t="b">
        <v>0</v>
      </c>
      <c r="K32" s="11" t="s">
        <v>44</v>
      </c>
      <c r="L32" s="30" t="b">
        <v>0</v>
      </c>
      <c r="M32" s="11" t="s">
        <v>45</v>
      </c>
      <c r="N32" s="46" t="s">
        <v>108</v>
      </c>
      <c r="O32" s="11" t="s">
        <v>47</v>
      </c>
      <c r="P32" s="30" t="b">
        <v>0</v>
      </c>
      <c r="R32" s="13"/>
      <c r="S32" s="13"/>
      <c r="T32" s="13"/>
      <c r="U32" s="13"/>
      <c r="V32" s="4"/>
      <c r="W32" s="4"/>
      <c r="X32" s="13"/>
    </row>
    <row r="33" spans="1:24" x14ac:dyDescent="0.35">
      <c r="A33" s="64" t="s">
        <v>48</v>
      </c>
      <c r="B33" s="64"/>
      <c r="C33" s="11" t="s">
        <v>11</v>
      </c>
      <c r="D33" s="29" t="b">
        <v>0</v>
      </c>
      <c r="E33" s="11" t="s">
        <v>12</v>
      </c>
      <c r="F33" s="29" t="b">
        <v>1</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0</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0</v>
      </c>
      <c r="E36" s="34" t="s">
        <v>60</v>
      </c>
      <c r="F36" s="36" t="b">
        <v>0</v>
      </c>
      <c r="G36" s="4" t="s">
        <v>61</v>
      </c>
      <c r="H36" s="36" t="b">
        <v>0</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c r="D40" s="4"/>
      <c r="E40" s="4"/>
      <c r="F40" s="4"/>
      <c r="G40" s="4"/>
      <c r="H40" s="4"/>
      <c r="I40" s="4"/>
      <c r="J40" s="4"/>
      <c r="K40" s="4"/>
      <c r="L40" s="4"/>
      <c r="M40" s="4"/>
      <c r="N40" s="4"/>
      <c r="R40" s="13"/>
      <c r="S40" s="13"/>
      <c r="T40" s="13"/>
      <c r="U40" s="13"/>
      <c r="V40" s="4"/>
      <c r="W40" s="4"/>
      <c r="X40" s="13"/>
    </row>
    <row r="41" spans="1:24" x14ac:dyDescent="0.35">
      <c r="A41" s="64" t="s">
        <v>67</v>
      </c>
      <c r="B41" s="64"/>
      <c r="C41" s="22">
        <v>2023</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0.8214285714285714</v>
      </c>
      <c r="J46" s="25"/>
      <c r="K46" s="4"/>
      <c r="R46" s="8"/>
      <c r="S46" s="8"/>
      <c r="T46" s="8"/>
      <c r="U46" s="4"/>
      <c r="V46" s="4"/>
      <c r="W46" s="4"/>
      <c r="X46" s="13">
        <f>SUM(X30+X29+X28+X27+X26+X25+X23+X13+X12)</f>
        <v>23</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2:G2"/>
    <mergeCell ref="I2:P8"/>
    <mergeCell ref="B3:G3"/>
    <mergeCell ref="B4:G4"/>
    <mergeCell ref="B5:G5"/>
    <mergeCell ref="B6:G6"/>
    <mergeCell ref="B7:G7"/>
    <mergeCell ref="B8:G8"/>
    <mergeCell ref="M21:P21"/>
    <mergeCell ref="A12:B12"/>
    <mergeCell ref="M12:P12"/>
    <mergeCell ref="A13:B13"/>
    <mergeCell ref="M13:P13"/>
    <mergeCell ref="M14:P14"/>
    <mergeCell ref="M15:P15"/>
    <mergeCell ref="M16:P16"/>
    <mergeCell ref="M17:P17"/>
    <mergeCell ref="M18:P18"/>
    <mergeCell ref="M19:P19"/>
    <mergeCell ref="M20:P20"/>
    <mergeCell ref="M22:P22"/>
    <mergeCell ref="A23:K23"/>
    <mergeCell ref="M23:P23"/>
    <mergeCell ref="M24:P24"/>
    <mergeCell ref="A25:B25"/>
    <mergeCell ref="M25:P25"/>
    <mergeCell ref="A32:B32"/>
    <mergeCell ref="A26:B26"/>
    <mergeCell ref="M26:P26"/>
    <mergeCell ref="A27:B27"/>
    <mergeCell ref="M27:P27"/>
    <mergeCell ref="A28:B28"/>
    <mergeCell ref="M28:P28"/>
    <mergeCell ref="A29:B29"/>
    <mergeCell ref="M29:P29"/>
    <mergeCell ref="A30:B30"/>
    <mergeCell ref="M30:P30"/>
    <mergeCell ref="M31:P31"/>
    <mergeCell ref="A40:B40"/>
    <mergeCell ref="A33:B33"/>
    <mergeCell ref="M33:P33"/>
    <mergeCell ref="A34:B34"/>
    <mergeCell ref="C34:N34"/>
    <mergeCell ref="A35:B35"/>
    <mergeCell ref="A36:B36"/>
    <mergeCell ref="A37:B37"/>
    <mergeCell ref="C37:N37"/>
    <mergeCell ref="A38:B38"/>
    <mergeCell ref="C38:N38"/>
    <mergeCell ref="A39:B39"/>
    <mergeCell ref="A41:B41"/>
    <mergeCell ref="D41:N41"/>
    <mergeCell ref="A42:B42"/>
    <mergeCell ref="D42:N42"/>
    <mergeCell ref="A43:B43"/>
    <mergeCell ref="D43:N43"/>
    <mergeCell ref="B59:E59"/>
    <mergeCell ref="B53:E53"/>
    <mergeCell ref="B54:E54"/>
    <mergeCell ref="B55:E55"/>
    <mergeCell ref="B56:E56"/>
    <mergeCell ref="B57:E57"/>
    <mergeCell ref="B58:E58"/>
  </mergeCells>
  <dataValidations count="3">
    <dataValidation type="list" allowBlank="1" showInputMessage="1" showErrorMessage="1" sqref="B5:G5" xr:uid="{F7631C62-A6B9-4EEB-A558-515A12DA085A}">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57C92BF4-11A9-4406-B5E6-AD60C00314E6}">
      <formula1>"Pay and Play, Private, Registered Membership Use, Sports Club/Community Association"</formula1>
    </dataValidation>
    <dataValidation type="list" allowBlank="1" showInputMessage="1" showErrorMessage="1" sqref="N32" xr:uid="{47B96758-4D56-4633-A456-BDF01B04B411}">
      <formula1>"0-10,'11-20,21-30,31-40,41-50,50+"</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CAE5B-CE8D-49E7-868F-745EA274F778}">
  <dimension ref="A2:X72"/>
  <sheetViews>
    <sheetView workbookViewId="0">
      <selection activeCell="I2" sqref="I2:P8"/>
    </sheetView>
  </sheetViews>
  <sheetFormatPr defaultRowHeight="14.5" x14ac:dyDescent="0.35"/>
  <cols>
    <col min="1" max="1" width="34.08984375" bestFit="1" customWidth="1"/>
    <col min="2" max="2" width="11.36328125" bestFit="1" customWidth="1"/>
    <col min="3" max="3" width="17.90625" bestFit="1" customWidth="1"/>
    <col min="4" max="4" width="8" bestFit="1" customWidth="1"/>
    <col min="5" max="5" width="34.08984375" bestFit="1" customWidth="1"/>
    <col min="6" max="6" width="8" bestFit="1" customWidth="1"/>
    <col min="7" max="7" width="25.36328125" bestFit="1" customWidth="1"/>
    <col min="8" max="8" width="8" bestFit="1" customWidth="1"/>
    <col min="9" max="9" width="22.54296875" bestFit="1" customWidth="1"/>
    <col min="10" max="10" width="8" bestFit="1" customWidth="1"/>
    <col min="11" max="11" width="18.453125" bestFit="1" customWidth="1"/>
    <col min="12" max="12" width="6.453125" bestFit="1" customWidth="1"/>
    <col min="13" max="13" width="34.08984375" bestFit="1" customWidth="1"/>
    <col min="14" max="14" width="7.36328125" bestFit="1" customWidth="1"/>
    <col min="15" max="15" width="11.54296875" bestFit="1" customWidth="1"/>
    <col min="16" max="16" width="6.453125" bestFit="1" customWidth="1"/>
    <col min="18" max="22" width="5.36328125" bestFit="1" customWidth="1"/>
    <col min="24" max="24" width="8.36328125" bestFit="1" customWidth="1"/>
  </cols>
  <sheetData>
    <row r="2" spans="1:24" x14ac:dyDescent="0.35">
      <c r="A2" s="2" t="s">
        <v>1</v>
      </c>
      <c r="B2" s="51" t="s">
        <v>121</v>
      </c>
      <c r="C2" s="52"/>
      <c r="D2" s="52"/>
      <c r="E2" s="52"/>
      <c r="F2" s="52"/>
      <c r="G2" s="53"/>
      <c r="H2" s="3"/>
      <c r="I2" s="54" t="s">
        <v>122</v>
      </c>
      <c r="J2" s="54"/>
      <c r="K2" s="54"/>
      <c r="L2" s="54"/>
      <c r="M2" s="54"/>
      <c r="N2" s="54"/>
      <c r="O2" s="54"/>
      <c r="P2" s="54"/>
      <c r="Q2" s="37"/>
      <c r="R2" s="37"/>
      <c r="S2" s="37"/>
      <c r="T2" s="37"/>
      <c r="U2" s="37"/>
      <c r="V2" s="37"/>
      <c r="W2" s="37"/>
      <c r="X2" s="37"/>
    </row>
    <row r="3" spans="1:24" x14ac:dyDescent="0.35">
      <c r="A3" s="2" t="s">
        <v>2</v>
      </c>
      <c r="B3" s="51" t="s">
        <v>123</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83</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124</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121</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0.75</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t="s">
        <v>85</v>
      </c>
      <c r="G12" s="11" t="s">
        <v>13</v>
      </c>
      <c r="H12" s="12"/>
      <c r="I12" s="11" t="s">
        <v>14</v>
      </c>
      <c r="J12" s="12" t="s">
        <v>15</v>
      </c>
      <c r="K12" s="11" t="s">
        <v>16</v>
      </c>
      <c r="L12" s="12"/>
      <c r="M12" s="58" t="s">
        <v>0</v>
      </c>
      <c r="N12" s="58"/>
      <c r="O12" s="58"/>
      <c r="P12" s="58"/>
      <c r="R12" s="13">
        <f>IF(D12="X",4,0)</f>
        <v>0</v>
      </c>
      <c r="S12" s="13">
        <f>IF(F12="X",3,0)</f>
        <v>3</v>
      </c>
      <c r="T12" s="13">
        <f>IF(H12="X",2,0)</f>
        <v>0</v>
      </c>
      <c r="U12" s="13">
        <f>IF(J12="X",1,0)</f>
        <v>0</v>
      </c>
      <c r="V12" s="13">
        <f>IF(L12="X",0,0)</f>
        <v>0</v>
      </c>
      <c r="W12" s="4"/>
      <c r="X12" s="13">
        <f>SUM(R12:V12)</f>
        <v>3</v>
      </c>
    </row>
    <row r="13" spans="1:24"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 t="shared" ref="R15:R22" si="0">IF(D15="x",10,0)</f>
        <v>0</v>
      </c>
      <c r="S15" s="13">
        <f t="shared" ref="S15:S22" si="1">IF(F15="x",8,0)</f>
        <v>0</v>
      </c>
      <c r="T15" s="13">
        <f t="shared" ref="T15:T22" si="2">IF(H15="x",5,0)</f>
        <v>0</v>
      </c>
      <c r="U15" s="13">
        <f t="shared" ref="U15:U22" si="3">IF(J15="X",2,0)</f>
        <v>0</v>
      </c>
      <c r="V15" s="13">
        <f t="shared" ref="V15:V22" si="4">IF(L15="X",0,0)</f>
        <v>0</v>
      </c>
      <c r="W15" s="4"/>
      <c r="X15" s="13">
        <f>SUM(R15:V15)</f>
        <v>0</v>
      </c>
    </row>
    <row r="16" spans="1:24" x14ac:dyDescent="0.35">
      <c r="A16" s="16" t="s">
        <v>124</v>
      </c>
      <c r="B16" s="16"/>
      <c r="C16" s="11" t="s">
        <v>11</v>
      </c>
      <c r="D16" s="12"/>
      <c r="E16" s="11" t="s">
        <v>12</v>
      </c>
      <c r="F16" s="12" t="s">
        <v>85</v>
      </c>
      <c r="G16" s="11" t="s">
        <v>13</v>
      </c>
      <c r="H16" s="12"/>
      <c r="I16" s="11" t="s">
        <v>14</v>
      </c>
      <c r="J16" s="12"/>
      <c r="K16" s="11" t="s">
        <v>16</v>
      </c>
      <c r="L16" s="38"/>
      <c r="M16" s="55"/>
      <c r="N16" s="55"/>
      <c r="O16" s="55"/>
      <c r="P16" s="55"/>
      <c r="R16" s="13">
        <f t="shared" si="0"/>
        <v>0</v>
      </c>
      <c r="S16" s="13">
        <f t="shared" si="1"/>
        <v>8</v>
      </c>
      <c r="T16" s="13">
        <f t="shared" si="2"/>
        <v>0</v>
      </c>
      <c r="U16" s="13">
        <f t="shared" si="3"/>
        <v>0</v>
      </c>
      <c r="V16" s="13">
        <f t="shared" si="4"/>
        <v>0</v>
      </c>
      <c r="W16" s="4"/>
      <c r="X16" s="13">
        <f t="shared" ref="X16:X20" si="5">SUM(R16:V16)</f>
        <v>8</v>
      </c>
    </row>
    <row r="17" spans="1:24" x14ac:dyDescent="0.35">
      <c r="A17" s="16"/>
      <c r="B17" s="16"/>
      <c r="C17" s="11" t="s">
        <v>11</v>
      </c>
      <c r="D17" s="12"/>
      <c r="E17" s="11" t="s">
        <v>12</v>
      </c>
      <c r="F17" s="12"/>
      <c r="G17" s="11" t="s">
        <v>13</v>
      </c>
      <c r="H17" s="12"/>
      <c r="I17" s="11" t="s">
        <v>14</v>
      </c>
      <c r="J17" s="12"/>
      <c r="K17" s="11" t="s">
        <v>16</v>
      </c>
      <c r="L17" s="38"/>
      <c r="M17" s="55"/>
      <c r="N17" s="55"/>
      <c r="O17" s="55"/>
      <c r="P17" s="55"/>
      <c r="R17" s="13">
        <f t="shared" si="0"/>
        <v>0</v>
      </c>
      <c r="S17" s="13">
        <f t="shared" si="1"/>
        <v>0</v>
      </c>
      <c r="T17" s="13">
        <f t="shared" si="2"/>
        <v>0</v>
      </c>
      <c r="U17" s="13">
        <f t="shared" si="3"/>
        <v>0</v>
      </c>
      <c r="V17" s="13">
        <f t="shared" si="4"/>
        <v>0</v>
      </c>
      <c r="W17" s="4"/>
      <c r="X17" s="13">
        <f t="shared" si="5"/>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si="1"/>
        <v>0</v>
      </c>
      <c r="T18" s="13">
        <f t="shared" si="2"/>
        <v>0</v>
      </c>
      <c r="U18" s="13">
        <f t="shared" si="3"/>
        <v>0</v>
      </c>
      <c r="V18" s="13">
        <f t="shared" si="4"/>
        <v>0</v>
      </c>
      <c r="W18" s="4"/>
      <c r="X18" s="13">
        <f t="shared" si="5"/>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1"/>
        <v>0</v>
      </c>
      <c r="T19" s="13">
        <f t="shared" si="2"/>
        <v>0</v>
      </c>
      <c r="U19" s="13">
        <f t="shared" si="3"/>
        <v>0</v>
      </c>
      <c r="V19" s="13">
        <f t="shared" si="4"/>
        <v>0</v>
      </c>
      <c r="W19" s="4"/>
      <c r="X19" s="13">
        <f t="shared" si="5"/>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1"/>
        <v>0</v>
      </c>
      <c r="T20" s="13">
        <f t="shared" si="2"/>
        <v>0</v>
      </c>
      <c r="U20" s="13">
        <f t="shared" si="3"/>
        <v>0</v>
      </c>
      <c r="V20" s="13">
        <f t="shared" si="4"/>
        <v>0</v>
      </c>
      <c r="W20" s="4"/>
      <c r="X20" s="13">
        <f t="shared" si="5"/>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1"/>
        <v>0</v>
      </c>
      <c r="T21" s="13">
        <f t="shared" si="2"/>
        <v>0</v>
      </c>
      <c r="U21" s="13">
        <f t="shared" si="3"/>
        <v>0</v>
      </c>
      <c r="V21" s="13">
        <f t="shared" si="4"/>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1"/>
        <v>0</v>
      </c>
      <c r="T22" s="13">
        <f t="shared" si="2"/>
        <v>0</v>
      </c>
      <c r="U22" s="13">
        <f t="shared" si="3"/>
        <v>0</v>
      </c>
      <c r="V22" s="13">
        <f t="shared" si="4"/>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SUM(X15:X22)/L23</f>
        <v>8</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t="s">
        <v>85</v>
      </c>
      <c r="E25" s="11" t="s">
        <v>27</v>
      </c>
      <c r="F25" s="12"/>
      <c r="G25" s="11" t="s">
        <v>28</v>
      </c>
      <c r="H25" s="12" t="s">
        <v>15</v>
      </c>
      <c r="I25" s="4"/>
      <c r="J25" s="3"/>
      <c r="K25" s="4"/>
      <c r="M25" s="55"/>
      <c r="N25" s="55"/>
      <c r="O25" s="55"/>
      <c r="P25" s="55"/>
      <c r="R25" s="13">
        <f>IF(D25="x",2,0)</f>
        <v>2</v>
      </c>
      <c r="S25" s="13">
        <f>IF(F25="x",1,0)</f>
        <v>0</v>
      </c>
      <c r="T25" s="13">
        <f>IF(H25="x",0,0)</f>
        <v>0</v>
      </c>
      <c r="U25" s="13"/>
      <c r="V25" s="4"/>
      <c r="W25" s="4"/>
      <c r="X25" s="13">
        <f t="shared" ref="X25:X29" si="6">SUM(R25:V25)</f>
        <v>2</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t="s">
        <v>85</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6"/>
        <v>2</v>
      </c>
    </row>
    <row r="28" spans="1:24" x14ac:dyDescent="0.35">
      <c r="A28" s="56" t="s">
        <v>33</v>
      </c>
      <c r="B28" s="57"/>
      <c r="C28" s="11" t="s">
        <v>12</v>
      </c>
      <c r="D28" s="12" t="s">
        <v>85</v>
      </c>
      <c r="E28" s="11" t="s">
        <v>34</v>
      </c>
      <c r="F28" s="12"/>
      <c r="G28" s="11" t="s">
        <v>14</v>
      </c>
      <c r="H28" s="12" t="s">
        <v>15</v>
      </c>
      <c r="I28" s="4"/>
      <c r="J28" s="3"/>
      <c r="K28" s="4"/>
      <c r="M28" s="55"/>
      <c r="N28" s="55"/>
      <c r="O28" s="55"/>
      <c r="P28" s="55"/>
      <c r="R28" s="13">
        <f>IF(D28="x",2,0)</f>
        <v>2</v>
      </c>
      <c r="S28" s="13">
        <f>IF(F28="x",1,0)</f>
        <v>0</v>
      </c>
      <c r="T28" s="13">
        <f>IF(H28="x",0,0)</f>
        <v>0</v>
      </c>
      <c r="U28" s="13"/>
      <c r="V28" s="4"/>
      <c r="W28" s="4"/>
      <c r="X28" s="13">
        <f t="shared" si="6"/>
        <v>2</v>
      </c>
    </row>
    <row r="29" spans="1:24" x14ac:dyDescent="0.35">
      <c r="A29" s="65" t="s">
        <v>35</v>
      </c>
      <c r="B29" s="66"/>
      <c r="C29" s="11" t="s">
        <v>12</v>
      </c>
      <c r="D29" s="12" t="s">
        <v>85</v>
      </c>
      <c r="E29" s="11" t="s">
        <v>34</v>
      </c>
      <c r="F29" s="12"/>
      <c r="G29" s="11" t="s">
        <v>14</v>
      </c>
      <c r="H29" s="12"/>
      <c r="I29" s="4"/>
      <c r="J29" s="3"/>
      <c r="K29" s="4"/>
      <c r="M29" s="55"/>
      <c r="N29" s="55"/>
      <c r="O29" s="55"/>
      <c r="P29" s="55"/>
      <c r="R29" s="13">
        <f>IF(D29="x",2,0)</f>
        <v>2</v>
      </c>
      <c r="S29" s="13">
        <f>IF(F29="x",1,0)</f>
        <v>0</v>
      </c>
      <c r="T29" s="13">
        <f>IF(H29="x",0,0)</f>
        <v>0</v>
      </c>
      <c r="U29" s="13">
        <f>IF(J29="X",2,0)</f>
        <v>0</v>
      </c>
      <c r="V29" s="4"/>
      <c r="W29" s="4"/>
      <c r="X29" s="13">
        <f t="shared" si="6"/>
        <v>2</v>
      </c>
    </row>
    <row r="30" spans="1:24" x14ac:dyDescent="0.35">
      <c r="A30" s="56" t="s">
        <v>36</v>
      </c>
      <c r="B30" s="57"/>
      <c r="C30" s="11" t="s">
        <v>37</v>
      </c>
      <c r="D30" s="12"/>
      <c r="E30" s="11" t="s">
        <v>34</v>
      </c>
      <c r="F30" s="12" t="s">
        <v>85</v>
      </c>
      <c r="G30" s="11" t="s">
        <v>38</v>
      </c>
      <c r="H30" s="12"/>
      <c r="I30" s="4"/>
      <c r="J30" s="3"/>
      <c r="K30" s="4"/>
      <c r="M30" s="55"/>
      <c r="N30" s="55"/>
      <c r="O30" s="55"/>
      <c r="P30" s="55"/>
      <c r="R30" s="13"/>
      <c r="S30" s="13"/>
      <c r="T30" s="13"/>
      <c r="U30" s="13"/>
      <c r="V30" s="4"/>
      <c r="W30" s="4"/>
      <c r="X30" s="13"/>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0</v>
      </c>
      <c r="E32" s="11" t="s">
        <v>41</v>
      </c>
      <c r="F32" s="29" t="b">
        <v>0</v>
      </c>
      <c r="G32" s="11" t="s">
        <v>42</v>
      </c>
      <c r="H32" s="29" t="b">
        <v>1</v>
      </c>
      <c r="I32" s="11" t="s">
        <v>43</v>
      </c>
      <c r="J32" s="29" t="b">
        <v>0</v>
      </c>
      <c r="K32" s="11" t="s">
        <v>44</v>
      </c>
      <c r="L32" s="30" t="b">
        <v>0</v>
      </c>
      <c r="M32" s="11" t="s">
        <v>45</v>
      </c>
      <c r="N32" s="46" t="s">
        <v>108</v>
      </c>
      <c r="O32" s="11" t="s">
        <v>47</v>
      </c>
      <c r="P32" s="30" t="b">
        <v>0</v>
      </c>
      <c r="R32" s="13"/>
      <c r="S32" s="13"/>
      <c r="T32" s="13"/>
      <c r="U32" s="13"/>
      <c r="V32" s="4"/>
      <c r="W32" s="4"/>
      <c r="X32" s="13"/>
    </row>
    <row r="33" spans="1:24" x14ac:dyDescent="0.35">
      <c r="A33" s="64" t="s">
        <v>48</v>
      </c>
      <c r="B33" s="64"/>
      <c r="C33" s="11" t="s">
        <v>11</v>
      </c>
      <c r="D33" s="29" t="b">
        <v>0</v>
      </c>
      <c r="E33" s="11" t="s">
        <v>12</v>
      </c>
      <c r="F33" s="29" t="b">
        <v>1</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1</v>
      </c>
      <c r="E35" s="22" t="s">
        <v>53</v>
      </c>
      <c r="F35" s="33" t="b">
        <v>1</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0</v>
      </c>
      <c r="E36" s="34" t="s">
        <v>60</v>
      </c>
      <c r="F36" s="36" t="b">
        <v>1</v>
      </c>
      <c r="G36" s="4" t="s">
        <v>61</v>
      </c>
      <c r="H36" s="36" t="b">
        <v>0</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c r="D40" s="4"/>
      <c r="E40" s="4"/>
      <c r="F40" s="4"/>
      <c r="G40" s="4"/>
      <c r="H40" s="4"/>
      <c r="I40" s="4"/>
      <c r="J40" s="4"/>
      <c r="K40" s="4"/>
      <c r="L40" s="4"/>
      <c r="M40" s="4"/>
      <c r="N40" s="4"/>
      <c r="R40" s="13"/>
      <c r="S40" s="13"/>
      <c r="T40" s="13"/>
      <c r="U40" s="13"/>
      <c r="V40" s="4"/>
      <c r="W40" s="4"/>
      <c r="X40" s="13"/>
    </row>
    <row r="41" spans="1:24" x14ac:dyDescent="0.35">
      <c r="A41" s="64" t="s">
        <v>67</v>
      </c>
      <c r="B41" s="64"/>
      <c r="C41" s="22"/>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0.75</v>
      </c>
      <c r="J46" s="25"/>
      <c r="K46" s="4"/>
      <c r="R46" s="8"/>
      <c r="S46" s="8"/>
      <c r="T46" s="8"/>
      <c r="U46" s="4"/>
      <c r="V46" s="4"/>
      <c r="W46" s="4"/>
      <c r="X46" s="13">
        <f>SUM(X30+X29+X28+X27+X26+X25+X23+X13+X12)</f>
        <v>21</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2:G2"/>
    <mergeCell ref="I2:P8"/>
    <mergeCell ref="B3:G3"/>
    <mergeCell ref="B4:G4"/>
    <mergeCell ref="B5:G5"/>
    <mergeCell ref="B6:G6"/>
    <mergeCell ref="B7:G7"/>
    <mergeCell ref="B8:G8"/>
    <mergeCell ref="M21:P21"/>
    <mergeCell ref="A12:B12"/>
    <mergeCell ref="M12:P12"/>
    <mergeCell ref="A13:B13"/>
    <mergeCell ref="M13:P13"/>
    <mergeCell ref="M14:P14"/>
    <mergeCell ref="M15:P15"/>
    <mergeCell ref="M16:P16"/>
    <mergeCell ref="M17:P17"/>
    <mergeCell ref="M18:P18"/>
    <mergeCell ref="M19:P19"/>
    <mergeCell ref="M20:P20"/>
    <mergeCell ref="M22:P22"/>
    <mergeCell ref="A23:K23"/>
    <mergeCell ref="M23:P23"/>
    <mergeCell ref="M24:P24"/>
    <mergeCell ref="A25:B25"/>
    <mergeCell ref="M25:P25"/>
    <mergeCell ref="A32:B32"/>
    <mergeCell ref="A26:B26"/>
    <mergeCell ref="M26:P26"/>
    <mergeCell ref="A27:B27"/>
    <mergeCell ref="M27:P27"/>
    <mergeCell ref="A28:B28"/>
    <mergeCell ref="M28:P28"/>
    <mergeCell ref="A29:B29"/>
    <mergeCell ref="M29:P29"/>
    <mergeCell ref="A30:B30"/>
    <mergeCell ref="M30:P30"/>
    <mergeCell ref="M31:P31"/>
    <mergeCell ref="A40:B40"/>
    <mergeCell ref="A33:B33"/>
    <mergeCell ref="M33:P33"/>
    <mergeCell ref="A34:B34"/>
    <mergeCell ref="C34:N34"/>
    <mergeCell ref="A35:B35"/>
    <mergeCell ref="A36:B36"/>
    <mergeCell ref="A37:B37"/>
    <mergeCell ref="C37:N37"/>
    <mergeCell ref="A38:B38"/>
    <mergeCell ref="C38:N38"/>
    <mergeCell ref="A39:B39"/>
    <mergeCell ref="A41:B41"/>
    <mergeCell ref="D41:N41"/>
    <mergeCell ref="A42:B42"/>
    <mergeCell ref="D42:N42"/>
    <mergeCell ref="A43:B43"/>
    <mergeCell ref="D43:N43"/>
    <mergeCell ref="B59:E59"/>
    <mergeCell ref="B53:E53"/>
    <mergeCell ref="B54:E54"/>
    <mergeCell ref="B55:E55"/>
    <mergeCell ref="B56:E56"/>
    <mergeCell ref="B57:E57"/>
    <mergeCell ref="B58:E58"/>
  </mergeCells>
  <dataValidations count="3">
    <dataValidation type="list" allowBlank="1" showInputMessage="1" showErrorMessage="1" sqref="B5:G5" xr:uid="{B5CE862D-F9F1-4C3A-A26C-12F6751B328D}">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CD8979F5-BBF4-45FD-B87E-84C9A93CF453}">
      <formula1>"Pay and Play, Private, Registered Membership Use, Sports Club/Community Association"</formula1>
    </dataValidation>
    <dataValidation type="list" allowBlank="1" showInputMessage="1" showErrorMessage="1" sqref="N32" xr:uid="{0376ACF5-F965-4C26-99E2-4AC6B2C9643D}">
      <formula1>"0-10,'11-20,21-30,31-40,41-50,50+"</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FF0E6-0C7C-407C-B041-5BD2D84149CF}">
  <dimension ref="A2:X72"/>
  <sheetViews>
    <sheetView topLeftCell="A13" workbookViewId="0">
      <selection activeCell="H57" sqref="H57"/>
    </sheetView>
  </sheetViews>
  <sheetFormatPr defaultRowHeight="14.5" x14ac:dyDescent="0.35"/>
  <cols>
    <col min="1" max="1" width="34.08984375" bestFit="1" customWidth="1"/>
    <col min="2" max="2" width="11.36328125" bestFit="1" customWidth="1"/>
    <col min="3" max="3" width="17.90625" bestFit="1" customWidth="1"/>
    <col min="4" max="4" width="8" bestFit="1" customWidth="1"/>
    <col min="5" max="5" width="34.08984375" bestFit="1" customWidth="1"/>
    <col min="6" max="6" width="8" bestFit="1" customWidth="1"/>
    <col min="7" max="7" width="25.36328125" bestFit="1" customWidth="1"/>
    <col min="8" max="8" width="8" bestFit="1" customWidth="1"/>
    <col min="9" max="9" width="22.54296875" bestFit="1" customWidth="1"/>
    <col min="10" max="10" width="8" bestFit="1" customWidth="1"/>
    <col min="11" max="11" width="18.453125" bestFit="1" customWidth="1"/>
    <col min="12" max="12" width="6.453125" bestFit="1" customWidth="1"/>
    <col min="13" max="13" width="34.08984375" bestFit="1" customWidth="1"/>
  </cols>
  <sheetData>
    <row r="2" spans="1:24" x14ac:dyDescent="0.35">
      <c r="A2" s="2" t="s">
        <v>1</v>
      </c>
      <c r="B2" s="51" t="s">
        <v>125</v>
      </c>
      <c r="C2" s="52"/>
      <c r="D2" s="52"/>
      <c r="E2" s="52"/>
      <c r="F2" s="52"/>
      <c r="G2" s="53"/>
      <c r="H2" s="3"/>
      <c r="I2" s="54" t="s">
        <v>126</v>
      </c>
      <c r="J2" s="54"/>
      <c r="K2" s="54"/>
      <c r="L2" s="54"/>
      <c r="M2" s="54"/>
      <c r="N2" s="54"/>
      <c r="O2" s="54"/>
      <c r="P2" s="54"/>
      <c r="Q2" s="37"/>
      <c r="R2" s="37"/>
      <c r="S2" s="37"/>
      <c r="T2" s="37"/>
      <c r="U2" s="37"/>
      <c r="V2" s="37"/>
      <c r="W2" s="37"/>
      <c r="X2" s="37"/>
    </row>
    <row r="3" spans="1:24" x14ac:dyDescent="0.35">
      <c r="A3" s="2" t="s">
        <v>2</v>
      </c>
      <c r="B3" s="51" t="s">
        <v>127</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52</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128</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129</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0.6428571428571429</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c r="G12" s="11" t="s">
        <v>13</v>
      </c>
      <c r="H12" s="12" t="s">
        <v>85</v>
      </c>
      <c r="I12" s="11" t="s">
        <v>14</v>
      </c>
      <c r="J12" s="12" t="s">
        <v>15</v>
      </c>
      <c r="K12" s="11" t="s">
        <v>16</v>
      </c>
      <c r="L12" s="12"/>
      <c r="M12" s="58" t="s">
        <v>0</v>
      </c>
      <c r="N12" s="58"/>
      <c r="O12" s="58"/>
      <c r="P12" s="58"/>
      <c r="R12" s="13">
        <f>IF(D12="X",4,0)</f>
        <v>0</v>
      </c>
      <c r="S12" s="13">
        <f>IF(F12="X",3,0)</f>
        <v>0</v>
      </c>
      <c r="T12" s="13">
        <f>IF(H12="X",2,0)</f>
        <v>2</v>
      </c>
      <c r="U12" s="13">
        <f>IF(J12="X",1,0)</f>
        <v>0</v>
      </c>
      <c r="V12" s="13">
        <f>IF(L12="X",0,0)</f>
        <v>0</v>
      </c>
      <c r="W12" s="4"/>
      <c r="X12" s="13">
        <f>SUM(R12:V12)</f>
        <v>2</v>
      </c>
    </row>
    <row r="13" spans="1:24"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 t="shared" ref="R15:R22" si="0">IF(D15="x",10,0)</f>
        <v>0</v>
      </c>
      <c r="S15" s="13">
        <f t="shared" ref="S15:S22" si="1">IF(F15="x",8,0)</f>
        <v>0</v>
      </c>
      <c r="T15" s="13">
        <f t="shared" ref="T15:T22" si="2">IF(H15="x",5,0)</f>
        <v>0</v>
      </c>
      <c r="U15" s="13">
        <f t="shared" ref="U15:U22" si="3">IF(J15="X",2,0)</f>
        <v>0</v>
      </c>
      <c r="V15" s="13">
        <f t="shared" ref="V15:V22" si="4">IF(L15="X",0,0)</f>
        <v>0</v>
      </c>
      <c r="W15" s="4"/>
      <c r="X15" s="13">
        <f>SUM(R15:V15)</f>
        <v>0</v>
      </c>
    </row>
    <row r="16" spans="1:24" x14ac:dyDescent="0.35">
      <c r="A16" s="16" t="s">
        <v>128</v>
      </c>
      <c r="B16" s="16"/>
      <c r="C16" s="11" t="s">
        <v>11</v>
      </c>
      <c r="D16" s="12"/>
      <c r="E16" s="11" t="s">
        <v>12</v>
      </c>
      <c r="F16" s="12" t="s">
        <v>85</v>
      </c>
      <c r="G16" s="11" t="s">
        <v>13</v>
      </c>
      <c r="H16" s="12"/>
      <c r="I16" s="11" t="s">
        <v>14</v>
      </c>
      <c r="J16" s="12"/>
      <c r="K16" s="11" t="s">
        <v>16</v>
      </c>
      <c r="L16" s="38"/>
      <c r="M16" s="55"/>
      <c r="N16" s="55"/>
      <c r="O16" s="55"/>
      <c r="P16" s="55"/>
      <c r="R16" s="13">
        <f t="shared" si="0"/>
        <v>0</v>
      </c>
      <c r="S16" s="13">
        <f t="shared" si="1"/>
        <v>8</v>
      </c>
      <c r="T16" s="13">
        <f t="shared" si="2"/>
        <v>0</v>
      </c>
      <c r="U16" s="13">
        <f t="shared" si="3"/>
        <v>0</v>
      </c>
      <c r="V16" s="13">
        <f t="shared" si="4"/>
        <v>0</v>
      </c>
      <c r="W16" s="4"/>
      <c r="X16" s="13">
        <f t="shared" ref="X16:X20" si="5">SUM(R16:V16)</f>
        <v>8</v>
      </c>
    </row>
    <row r="17" spans="1:24" x14ac:dyDescent="0.35">
      <c r="A17" s="16"/>
      <c r="B17" s="16"/>
      <c r="C17" s="11" t="s">
        <v>11</v>
      </c>
      <c r="D17" s="12"/>
      <c r="E17" s="11" t="s">
        <v>12</v>
      </c>
      <c r="F17" s="12"/>
      <c r="G17" s="11" t="s">
        <v>13</v>
      </c>
      <c r="H17" s="12"/>
      <c r="I17" s="11" t="s">
        <v>14</v>
      </c>
      <c r="J17" s="12"/>
      <c r="K17" s="11" t="s">
        <v>16</v>
      </c>
      <c r="L17" s="38"/>
      <c r="M17" s="55"/>
      <c r="N17" s="55"/>
      <c r="O17" s="55"/>
      <c r="P17" s="55"/>
      <c r="R17" s="13">
        <f t="shared" si="0"/>
        <v>0</v>
      </c>
      <c r="S17" s="13">
        <f t="shared" si="1"/>
        <v>0</v>
      </c>
      <c r="T17" s="13">
        <f t="shared" si="2"/>
        <v>0</v>
      </c>
      <c r="U17" s="13">
        <f t="shared" si="3"/>
        <v>0</v>
      </c>
      <c r="V17" s="13">
        <f t="shared" si="4"/>
        <v>0</v>
      </c>
      <c r="W17" s="4"/>
      <c r="X17" s="13">
        <f t="shared" si="5"/>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si="1"/>
        <v>0</v>
      </c>
      <c r="T18" s="13">
        <f t="shared" si="2"/>
        <v>0</v>
      </c>
      <c r="U18" s="13">
        <f t="shared" si="3"/>
        <v>0</v>
      </c>
      <c r="V18" s="13">
        <f t="shared" si="4"/>
        <v>0</v>
      </c>
      <c r="W18" s="4"/>
      <c r="X18" s="13">
        <f t="shared" si="5"/>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1"/>
        <v>0</v>
      </c>
      <c r="T19" s="13">
        <f t="shared" si="2"/>
        <v>0</v>
      </c>
      <c r="U19" s="13">
        <f t="shared" si="3"/>
        <v>0</v>
      </c>
      <c r="V19" s="13">
        <f t="shared" si="4"/>
        <v>0</v>
      </c>
      <c r="W19" s="4"/>
      <c r="X19" s="13">
        <f t="shared" si="5"/>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1"/>
        <v>0</v>
      </c>
      <c r="T20" s="13">
        <f t="shared" si="2"/>
        <v>0</v>
      </c>
      <c r="U20" s="13">
        <f t="shared" si="3"/>
        <v>0</v>
      </c>
      <c r="V20" s="13">
        <f t="shared" si="4"/>
        <v>0</v>
      </c>
      <c r="W20" s="4"/>
      <c r="X20" s="13">
        <f t="shared" si="5"/>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1"/>
        <v>0</v>
      </c>
      <c r="T21" s="13">
        <f t="shared" si="2"/>
        <v>0</v>
      </c>
      <c r="U21" s="13">
        <f t="shared" si="3"/>
        <v>0</v>
      </c>
      <c r="V21" s="13">
        <f t="shared" si="4"/>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1"/>
        <v>0</v>
      </c>
      <c r="T22" s="13">
        <f t="shared" si="2"/>
        <v>0</v>
      </c>
      <c r="U22" s="13">
        <f t="shared" si="3"/>
        <v>0</v>
      </c>
      <c r="V22" s="13">
        <f t="shared" si="4"/>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SUM(X15:X22)/L23</f>
        <v>8</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c r="E25" s="11" t="s">
        <v>27</v>
      </c>
      <c r="F25" s="12" t="s">
        <v>85</v>
      </c>
      <c r="G25" s="11" t="s">
        <v>28</v>
      </c>
      <c r="H25" s="12"/>
      <c r="I25" s="4"/>
      <c r="J25" s="3"/>
      <c r="K25" s="4"/>
      <c r="M25" s="55"/>
      <c r="N25" s="55"/>
      <c r="O25" s="55"/>
      <c r="P25" s="55"/>
      <c r="R25" s="13">
        <f>IF(D25="x",2,0)</f>
        <v>0</v>
      </c>
      <c r="S25" s="13">
        <f>IF(F25="x",1,0)</f>
        <v>1</v>
      </c>
      <c r="T25" s="13">
        <f>IF(H25="x",0,0)</f>
        <v>0</v>
      </c>
      <c r="U25" s="13"/>
      <c r="V25" s="4"/>
      <c r="W25" s="4"/>
      <c r="X25" s="13">
        <f t="shared" ref="X25:X29" si="6">SUM(R25:V25)</f>
        <v>1</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t="s">
        <v>85</v>
      </c>
      <c r="E27" s="11" t="s">
        <v>12</v>
      </c>
      <c r="F27" s="12"/>
      <c r="G27" s="22" t="s">
        <v>13</v>
      </c>
      <c r="H27" s="12"/>
      <c r="I27" s="11" t="s">
        <v>14</v>
      </c>
      <c r="J27" s="12" t="s">
        <v>15</v>
      </c>
      <c r="K27" s="4"/>
      <c r="M27" s="55"/>
      <c r="N27" s="55"/>
      <c r="O27" s="55"/>
      <c r="P27" s="55"/>
      <c r="R27" s="13">
        <f>IF(D27="x",3,0)</f>
        <v>3</v>
      </c>
      <c r="S27" s="13">
        <f>IF(F27="x",2,0)</f>
        <v>0</v>
      </c>
      <c r="T27" s="13">
        <f>IF(H27="x",1,0)</f>
        <v>0</v>
      </c>
      <c r="U27" s="13">
        <f>IF(J27="X",0,0)</f>
        <v>0</v>
      </c>
      <c r="V27" s="4"/>
      <c r="W27" s="4"/>
      <c r="X27" s="13">
        <f t="shared" si="6"/>
        <v>3</v>
      </c>
    </row>
    <row r="28" spans="1:24" x14ac:dyDescent="0.35">
      <c r="A28" s="56" t="s">
        <v>33</v>
      </c>
      <c r="B28" s="57"/>
      <c r="C28" s="11" t="s">
        <v>12</v>
      </c>
      <c r="D28" s="12"/>
      <c r="E28" s="11" t="s">
        <v>34</v>
      </c>
      <c r="F28" s="12" t="s">
        <v>85</v>
      </c>
      <c r="G28" s="11" t="s">
        <v>14</v>
      </c>
      <c r="H28" s="12" t="s">
        <v>15</v>
      </c>
      <c r="I28" s="4"/>
      <c r="J28" s="3"/>
      <c r="K28" s="4"/>
      <c r="M28" s="55"/>
      <c r="N28" s="55"/>
      <c r="O28" s="55"/>
      <c r="P28" s="55"/>
      <c r="R28" s="13">
        <f>IF(D28="x",2,0)</f>
        <v>0</v>
      </c>
      <c r="S28" s="13">
        <f>IF(F28="x",1,0)</f>
        <v>1</v>
      </c>
      <c r="T28" s="13">
        <f>IF(H28="x",0,0)</f>
        <v>0</v>
      </c>
      <c r="U28" s="13"/>
      <c r="V28" s="4"/>
      <c r="W28" s="4"/>
      <c r="X28" s="13">
        <f t="shared" si="6"/>
        <v>1</v>
      </c>
    </row>
    <row r="29" spans="1:24" x14ac:dyDescent="0.35">
      <c r="A29" s="65" t="s">
        <v>35</v>
      </c>
      <c r="B29" s="66"/>
      <c r="C29" s="11" t="s">
        <v>12</v>
      </c>
      <c r="D29" s="12"/>
      <c r="E29" s="11" t="s">
        <v>34</v>
      </c>
      <c r="F29" s="12" t="s">
        <v>85</v>
      </c>
      <c r="G29" s="11" t="s">
        <v>14</v>
      </c>
      <c r="H29" s="12"/>
      <c r="I29" s="4"/>
      <c r="J29" s="3"/>
      <c r="K29" s="4"/>
      <c r="M29" s="55"/>
      <c r="N29" s="55"/>
      <c r="O29" s="55"/>
      <c r="P29" s="55"/>
      <c r="R29" s="13">
        <f>IF(D29="x",2,0)</f>
        <v>0</v>
      </c>
      <c r="S29" s="13">
        <f>IF(F29="x",1,0)</f>
        <v>1</v>
      </c>
      <c r="T29" s="13">
        <f>IF(H29="x",0,0)</f>
        <v>0</v>
      </c>
      <c r="U29" s="13">
        <f>IF(J29="X",2,0)</f>
        <v>0</v>
      </c>
      <c r="V29" s="4"/>
      <c r="W29" s="4"/>
      <c r="X29" s="13">
        <f t="shared" si="6"/>
        <v>1</v>
      </c>
    </row>
    <row r="30" spans="1:24" x14ac:dyDescent="0.35">
      <c r="A30" s="56" t="s">
        <v>36</v>
      </c>
      <c r="B30" s="57"/>
      <c r="C30" s="11" t="s">
        <v>37</v>
      </c>
      <c r="D30" s="12"/>
      <c r="E30" s="11" t="s">
        <v>34</v>
      </c>
      <c r="F30" s="12" t="s">
        <v>85</v>
      </c>
      <c r="G30" s="11" t="s">
        <v>38</v>
      </c>
      <c r="H30" s="12"/>
      <c r="I30" s="4"/>
      <c r="J30" s="3"/>
      <c r="K30" s="4"/>
      <c r="M30" s="55"/>
      <c r="N30" s="55"/>
      <c r="O30" s="55"/>
      <c r="P30" s="55"/>
      <c r="R30" s="13"/>
      <c r="S30" s="13"/>
      <c r="T30" s="13"/>
      <c r="U30" s="13"/>
      <c r="V30" s="4"/>
      <c r="W30" s="4"/>
      <c r="X30" s="13"/>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0</v>
      </c>
      <c r="E32" s="11" t="s">
        <v>41</v>
      </c>
      <c r="F32" s="29" t="b">
        <v>0</v>
      </c>
      <c r="G32" s="11" t="s">
        <v>42</v>
      </c>
      <c r="H32" s="29" t="b">
        <v>0</v>
      </c>
      <c r="I32" s="11" t="s">
        <v>43</v>
      </c>
      <c r="J32" s="29" t="b">
        <v>0</v>
      </c>
      <c r="K32" s="11" t="s">
        <v>44</v>
      </c>
      <c r="L32" s="30" t="b">
        <v>0</v>
      </c>
      <c r="M32" s="11" t="s">
        <v>45</v>
      </c>
      <c r="N32" s="45">
        <v>45981</v>
      </c>
      <c r="O32" s="11" t="s">
        <v>47</v>
      </c>
      <c r="P32" s="30" t="b">
        <v>0</v>
      </c>
      <c r="R32" s="13"/>
      <c r="S32" s="13"/>
      <c r="T32" s="13"/>
      <c r="U32" s="13"/>
      <c r="V32" s="4"/>
      <c r="W32" s="4"/>
      <c r="X32" s="13"/>
    </row>
    <row r="33" spans="1:24" x14ac:dyDescent="0.35">
      <c r="A33" s="64" t="s">
        <v>48</v>
      </c>
      <c r="B33" s="64"/>
      <c r="C33" s="11" t="s">
        <v>11</v>
      </c>
      <c r="D33" s="29" t="b">
        <v>0</v>
      </c>
      <c r="E33" s="11" t="s">
        <v>12</v>
      </c>
      <c r="F33" s="29" t="b">
        <v>0</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0</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0</v>
      </c>
      <c r="E36" s="34" t="s">
        <v>60</v>
      </c>
      <c r="F36" s="36" t="b">
        <v>0</v>
      </c>
      <c r="G36" s="4" t="s">
        <v>61</v>
      </c>
      <c r="H36" s="36" t="b">
        <v>0</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c r="D40" s="4"/>
      <c r="E40" s="4"/>
      <c r="F40" s="4"/>
      <c r="G40" s="4"/>
      <c r="H40" s="4"/>
      <c r="I40" s="4"/>
      <c r="J40" s="4"/>
      <c r="K40" s="4"/>
      <c r="L40" s="4"/>
      <c r="M40" s="4"/>
      <c r="N40" s="4"/>
      <c r="R40" s="13"/>
      <c r="S40" s="13"/>
      <c r="T40" s="13"/>
      <c r="U40" s="13"/>
      <c r="V40" s="4"/>
      <c r="W40" s="4"/>
      <c r="X40" s="13"/>
    </row>
    <row r="41" spans="1:24" x14ac:dyDescent="0.35">
      <c r="A41" s="64" t="s">
        <v>67</v>
      </c>
      <c r="B41" s="64"/>
      <c r="C41" s="22"/>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0.6428571428571429</v>
      </c>
      <c r="J46" s="25"/>
      <c r="K46" s="4"/>
      <c r="R46" s="8"/>
      <c r="S46" s="8"/>
      <c r="T46" s="8"/>
      <c r="U46" s="4"/>
      <c r="V46" s="4"/>
      <c r="W46" s="4"/>
      <c r="X46" s="13">
        <f>SUM(X30+X29+X28+X27+X26+X25+X23+X13+X12)</f>
        <v>18</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2:G2"/>
    <mergeCell ref="I2:P8"/>
    <mergeCell ref="B3:G3"/>
    <mergeCell ref="B4:G4"/>
    <mergeCell ref="B5:G5"/>
    <mergeCell ref="B6:G6"/>
    <mergeCell ref="B7:G7"/>
    <mergeCell ref="B8:G8"/>
    <mergeCell ref="M21:P21"/>
    <mergeCell ref="A12:B12"/>
    <mergeCell ref="M12:P12"/>
    <mergeCell ref="A13:B13"/>
    <mergeCell ref="M13:P13"/>
    <mergeCell ref="M14:P14"/>
    <mergeCell ref="M15:P15"/>
    <mergeCell ref="M16:P16"/>
    <mergeCell ref="M17:P17"/>
    <mergeCell ref="M18:P18"/>
    <mergeCell ref="M19:P19"/>
    <mergeCell ref="M20:P20"/>
    <mergeCell ref="M22:P22"/>
    <mergeCell ref="A23:K23"/>
    <mergeCell ref="M23:P23"/>
    <mergeCell ref="M24:P24"/>
    <mergeCell ref="A25:B25"/>
    <mergeCell ref="M25:P25"/>
    <mergeCell ref="A32:B32"/>
    <mergeCell ref="A26:B26"/>
    <mergeCell ref="M26:P26"/>
    <mergeCell ref="A27:B27"/>
    <mergeCell ref="M27:P27"/>
    <mergeCell ref="A28:B28"/>
    <mergeCell ref="M28:P28"/>
    <mergeCell ref="A29:B29"/>
    <mergeCell ref="M29:P29"/>
    <mergeCell ref="A30:B30"/>
    <mergeCell ref="M30:P30"/>
    <mergeCell ref="M31:P31"/>
    <mergeCell ref="A40:B40"/>
    <mergeCell ref="A33:B33"/>
    <mergeCell ref="M33:P33"/>
    <mergeCell ref="A34:B34"/>
    <mergeCell ref="C34:N34"/>
    <mergeCell ref="A35:B35"/>
    <mergeCell ref="A36:B36"/>
    <mergeCell ref="A37:B37"/>
    <mergeCell ref="C37:N37"/>
    <mergeCell ref="A38:B38"/>
    <mergeCell ref="C38:N38"/>
    <mergeCell ref="A39:B39"/>
    <mergeCell ref="A41:B41"/>
    <mergeCell ref="D41:N41"/>
    <mergeCell ref="A42:B42"/>
    <mergeCell ref="D42:N42"/>
    <mergeCell ref="A43:B43"/>
    <mergeCell ref="D43:N43"/>
    <mergeCell ref="B59:E59"/>
    <mergeCell ref="B53:E53"/>
    <mergeCell ref="B54:E54"/>
    <mergeCell ref="B55:E55"/>
    <mergeCell ref="B56:E56"/>
    <mergeCell ref="B57:E57"/>
    <mergeCell ref="B58:E58"/>
  </mergeCells>
  <dataValidations count="3">
    <dataValidation type="list" allowBlank="1" showInputMessage="1" showErrorMessage="1" sqref="B5:G5" xr:uid="{E1919F22-FB42-487E-B17E-5386D77E111B}">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C83BB883-A3D7-4448-9531-6750EF86C975}">
      <formula1>"Pay and Play, Private, Registered Membership Use, Sports Club/Community Association"</formula1>
    </dataValidation>
    <dataValidation type="list" allowBlank="1" showInputMessage="1" showErrorMessage="1" sqref="N32" xr:uid="{C1668749-FF6F-48A6-8E5D-A6557FAEB8BD}">
      <formula1>"0-10,'11-20,21-30,31-40,41-50,50+"</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08758-8CDA-464D-8E6A-5331CD041BFF}">
  <dimension ref="A2:X72"/>
  <sheetViews>
    <sheetView workbookViewId="0">
      <selection activeCell="D13" sqref="D13"/>
    </sheetView>
  </sheetViews>
  <sheetFormatPr defaultRowHeight="14.5" x14ac:dyDescent="0.35"/>
  <cols>
    <col min="1" max="1" width="34.08984375" bestFit="1" customWidth="1"/>
    <col min="3" max="3" width="17.90625" bestFit="1" customWidth="1"/>
    <col min="5" max="5" width="34.08984375" bestFit="1" customWidth="1"/>
    <col min="7" max="7" width="25.36328125" bestFit="1" customWidth="1"/>
    <col min="8" max="8" width="8" bestFit="1" customWidth="1"/>
    <col min="9" max="9" width="22.54296875" bestFit="1" customWidth="1"/>
    <col min="11" max="11" width="18.453125" bestFit="1" customWidth="1"/>
    <col min="13" max="13" width="34.08984375" bestFit="1" customWidth="1"/>
  </cols>
  <sheetData>
    <row r="2" spans="1:24" x14ac:dyDescent="0.35">
      <c r="A2" s="2" t="s">
        <v>1</v>
      </c>
      <c r="B2" s="51" t="s">
        <v>130</v>
      </c>
      <c r="C2" s="52"/>
      <c r="D2" s="52"/>
      <c r="E2" s="52"/>
      <c r="F2" s="52"/>
      <c r="G2" s="53"/>
      <c r="H2" s="3"/>
      <c r="I2" s="54" t="s">
        <v>131</v>
      </c>
      <c r="J2" s="54"/>
      <c r="K2" s="54"/>
      <c r="L2" s="54"/>
      <c r="M2" s="54"/>
      <c r="N2" s="54"/>
      <c r="O2" s="54"/>
      <c r="P2" s="54"/>
      <c r="Q2" s="37"/>
      <c r="R2" s="37"/>
      <c r="S2" s="37"/>
      <c r="T2" s="37"/>
      <c r="U2" s="37"/>
      <c r="V2" s="37"/>
      <c r="W2" s="37"/>
      <c r="X2" s="37"/>
    </row>
    <row r="3" spans="1:24" x14ac:dyDescent="0.35">
      <c r="A3" s="2" t="s">
        <v>2</v>
      </c>
      <c r="B3" s="51" t="s">
        <v>132</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52</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128</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129</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0.6071428571428571</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c r="G12" s="11" t="s">
        <v>13</v>
      </c>
      <c r="H12" s="12" t="s">
        <v>85</v>
      </c>
      <c r="I12" s="11" t="s">
        <v>14</v>
      </c>
      <c r="J12" s="12" t="s">
        <v>15</v>
      </c>
      <c r="K12" s="11" t="s">
        <v>16</v>
      </c>
      <c r="L12" s="12"/>
      <c r="M12" s="58" t="s">
        <v>0</v>
      </c>
      <c r="N12" s="58"/>
      <c r="O12" s="58"/>
      <c r="P12" s="58"/>
      <c r="R12" s="13">
        <f>IF(D12="X",4,0)</f>
        <v>0</v>
      </c>
      <c r="S12" s="13">
        <f>IF(F12="X",3,0)</f>
        <v>0</v>
      </c>
      <c r="T12" s="13">
        <f>IF(H12="X",2,0)</f>
        <v>2</v>
      </c>
      <c r="U12" s="13">
        <f>IF(J12="X",1,0)</f>
        <v>0</v>
      </c>
      <c r="V12" s="13">
        <f>IF(L12="X",0,0)</f>
        <v>0</v>
      </c>
      <c r="W12" s="4"/>
      <c r="X12" s="13">
        <f>SUM(R12:V12)</f>
        <v>2</v>
      </c>
    </row>
    <row r="13" spans="1:24"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 t="shared" ref="R15:R22" si="0">IF(D15="x",10,0)</f>
        <v>0</v>
      </c>
      <c r="S15" s="13">
        <f t="shared" ref="S15:S22" si="1">IF(F15="x",8,0)</f>
        <v>0</v>
      </c>
      <c r="T15" s="13">
        <f t="shared" ref="T15:T22" si="2">IF(H15="x",5,0)</f>
        <v>0</v>
      </c>
      <c r="U15" s="13">
        <f t="shared" ref="U15:U22" si="3">IF(J15="X",2,0)</f>
        <v>0</v>
      </c>
      <c r="V15" s="13">
        <f t="shared" ref="V15:V22" si="4">IF(L15="X",0,0)</f>
        <v>0</v>
      </c>
      <c r="W15" s="4"/>
      <c r="X15" s="13">
        <f>SUM(R15:V15)</f>
        <v>0</v>
      </c>
    </row>
    <row r="16" spans="1:24" x14ac:dyDescent="0.35">
      <c r="A16" s="16" t="s">
        <v>128</v>
      </c>
      <c r="B16" s="16"/>
      <c r="C16" s="11" t="s">
        <v>11</v>
      </c>
      <c r="D16" s="12"/>
      <c r="E16" s="11" t="s">
        <v>12</v>
      </c>
      <c r="F16" s="12" t="s">
        <v>85</v>
      </c>
      <c r="G16" s="11" t="s">
        <v>13</v>
      </c>
      <c r="H16" s="12"/>
      <c r="I16" s="11" t="s">
        <v>14</v>
      </c>
      <c r="J16" s="12"/>
      <c r="K16" s="11" t="s">
        <v>16</v>
      </c>
      <c r="L16" s="38"/>
      <c r="M16" s="55"/>
      <c r="N16" s="55"/>
      <c r="O16" s="55"/>
      <c r="P16" s="55"/>
      <c r="R16" s="13">
        <f t="shared" si="0"/>
        <v>0</v>
      </c>
      <c r="S16" s="13">
        <f t="shared" si="1"/>
        <v>8</v>
      </c>
      <c r="T16" s="13">
        <f t="shared" si="2"/>
        <v>0</v>
      </c>
      <c r="U16" s="13">
        <f t="shared" si="3"/>
        <v>0</v>
      </c>
      <c r="V16" s="13">
        <f t="shared" si="4"/>
        <v>0</v>
      </c>
      <c r="W16" s="4"/>
      <c r="X16" s="13">
        <f t="shared" ref="X16:X20" si="5">SUM(R16:V16)</f>
        <v>8</v>
      </c>
    </row>
    <row r="17" spans="1:24" x14ac:dyDescent="0.35">
      <c r="A17" s="16"/>
      <c r="B17" s="16"/>
      <c r="C17" s="11" t="s">
        <v>11</v>
      </c>
      <c r="D17" s="12"/>
      <c r="E17" s="11" t="s">
        <v>12</v>
      </c>
      <c r="F17" s="12"/>
      <c r="G17" s="11" t="s">
        <v>13</v>
      </c>
      <c r="H17" s="12"/>
      <c r="I17" s="11" t="s">
        <v>14</v>
      </c>
      <c r="J17" s="12"/>
      <c r="K17" s="11" t="s">
        <v>16</v>
      </c>
      <c r="L17" s="38"/>
      <c r="M17" s="55"/>
      <c r="N17" s="55"/>
      <c r="O17" s="55"/>
      <c r="P17" s="55"/>
      <c r="R17" s="13">
        <f t="shared" si="0"/>
        <v>0</v>
      </c>
      <c r="S17" s="13">
        <f t="shared" si="1"/>
        <v>0</v>
      </c>
      <c r="T17" s="13">
        <f t="shared" si="2"/>
        <v>0</v>
      </c>
      <c r="U17" s="13">
        <f t="shared" si="3"/>
        <v>0</v>
      </c>
      <c r="V17" s="13">
        <f t="shared" si="4"/>
        <v>0</v>
      </c>
      <c r="W17" s="4"/>
      <c r="X17" s="13">
        <f t="shared" si="5"/>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si="1"/>
        <v>0</v>
      </c>
      <c r="T18" s="13">
        <f t="shared" si="2"/>
        <v>0</v>
      </c>
      <c r="U18" s="13">
        <f t="shared" si="3"/>
        <v>0</v>
      </c>
      <c r="V18" s="13">
        <f t="shared" si="4"/>
        <v>0</v>
      </c>
      <c r="W18" s="4"/>
      <c r="X18" s="13">
        <f t="shared" si="5"/>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1"/>
        <v>0</v>
      </c>
      <c r="T19" s="13">
        <f t="shared" si="2"/>
        <v>0</v>
      </c>
      <c r="U19" s="13">
        <f t="shared" si="3"/>
        <v>0</v>
      </c>
      <c r="V19" s="13">
        <f t="shared" si="4"/>
        <v>0</v>
      </c>
      <c r="W19" s="4"/>
      <c r="X19" s="13">
        <f t="shared" si="5"/>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1"/>
        <v>0</v>
      </c>
      <c r="T20" s="13">
        <f t="shared" si="2"/>
        <v>0</v>
      </c>
      <c r="U20" s="13">
        <f t="shared" si="3"/>
        <v>0</v>
      </c>
      <c r="V20" s="13">
        <f t="shared" si="4"/>
        <v>0</v>
      </c>
      <c r="W20" s="4"/>
      <c r="X20" s="13">
        <f t="shared" si="5"/>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1"/>
        <v>0</v>
      </c>
      <c r="T21" s="13">
        <f t="shared" si="2"/>
        <v>0</v>
      </c>
      <c r="U21" s="13">
        <f t="shared" si="3"/>
        <v>0</v>
      </c>
      <c r="V21" s="13">
        <f t="shared" si="4"/>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1"/>
        <v>0</v>
      </c>
      <c r="T22" s="13">
        <f t="shared" si="2"/>
        <v>0</v>
      </c>
      <c r="U22" s="13">
        <f t="shared" si="3"/>
        <v>0</v>
      </c>
      <c r="V22" s="13">
        <f t="shared" si="4"/>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SUM(X15:X22)/L23</f>
        <v>8</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c r="E25" s="11" t="s">
        <v>27</v>
      </c>
      <c r="F25" s="12" t="s">
        <v>85</v>
      </c>
      <c r="G25" s="11" t="s">
        <v>28</v>
      </c>
      <c r="H25" s="12"/>
      <c r="I25" s="4"/>
      <c r="J25" s="3"/>
      <c r="K25" s="4"/>
      <c r="M25" s="55"/>
      <c r="N25" s="55"/>
      <c r="O25" s="55"/>
      <c r="P25" s="55"/>
      <c r="R25" s="13">
        <f>IF(D25="x",2,0)</f>
        <v>0</v>
      </c>
      <c r="S25" s="13">
        <f>IF(F25="x",1,0)</f>
        <v>1</v>
      </c>
      <c r="T25" s="13">
        <f>IF(H25="x",0,0)</f>
        <v>0</v>
      </c>
      <c r="U25" s="13"/>
      <c r="V25" s="4"/>
      <c r="W25" s="4"/>
      <c r="X25" s="13">
        <f t="shared" ref="X25:X29" si="6">SUM(R25:V25)</f>
        <v>1</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t="s">
        <v>85</v>
      </c>
      <c r="E27" s="11" t="s">
        <v>12</v>
      </c>
      <c r="F27" s="12"/>
      <c r="G27" s="22" t="s">
        <v>13</v>
      </c>
      <c r="H27" s="12"/>
      <c r="I27" s="11" t="s">
        <v>14</v>
      </c>
      <c r="J27" s="12" t="s">
        <v>15</v>
      </c>
      <c r="K27" s="4"/>
      <c r="M27" s="55"/>
      <c r="N27" s="55"/>
      <c r="O27" s="55"/>
      <c r="P27" s="55"/>
      <c r="R27" s="13">
        <f>IF(D27="x",3,0)</f>
        <v>3</v>
      </c>
      <c r="S27" s="13">
        <f>IF(F27="x",2,0)</f>
        <v>0</v>
      </c>
      <c r="T27" s="13">
        <f>IF(H27="x",1,0)</f>
        <v>0</v>
      </c>
      <c r="U27" s="13">
        <f>IF(J27="X",0,0)</f>
        <v>0</v>
      </c>
      <c r="V27" s="4"/>
      <c r="W27" s="4"/>
      <c r="X27" s="13">
        <f t="shared" si="6"/>
        <v>3</v>
      </c>
    </row>
    <row r="28" spans="1:24" x14ac:dyDescent="0.35">
      <c r="A28" s="56" t="s">
        <v>33</v>
      </c>
      <c r="B28" s="57"/>
      <c r="C28" s="11" t="s">
        <v>12</v>
      </c>
      <c r="D28" s="12"/>
      <c r="E28" s="11" t="s">
        <v>34</v>
      </c>
      <c r="F28" s="12" t="s">
        <v>85</v>
      </c>
      <c r="G28" s="11" t="s">
        <v>14</v>
      </c>
      <c r="H28" s="12" t="s">
        <v>15</v>
      </c>
      <c r="I28" s="4"/>
      <c r="J28" s="3"/>
      <c r="K28" s="4"/>
      <c r="M28" s="55"/>
      <c r="N28" s="55"/>
      <c r="O28" s="55"/>
      <c r="P28" s="55"/>
      <c r="R28" s="13">
        <f>IF(D28="x",2,0)</f>
        <v>0</v>
      </c>
      <c r="S28" s="13">
        <f>IF(F28="x",1,0)</f>
        <v>1</v>
      </c>
      <c r="T28" s="13">
        <f>IF(H28="x",0,0)</f>
        <v>0</v>
      </c>
      <c r="U28" s="13"/>
      <c r="V28" s="4"/>
      <c r="W28" s="4"/>
      <c r="X28" s="13">
        <f t="shared" si="6"/>
        <v>1</v>
      </c>
    </row>
    <row r="29" spans="1:24" x14ac:dyDescent="0.35">
      <c r="A29" s="65" t="s">
        <v>35</v>
      </c>
      <c r="B29" s="66"/>
      <c r="C29" s="11" t="s">
        <v>12</v>
      </c>
      <c r="D29" s="12"/>
      <c r="E29" s="11" t="s">
        <v>34</v>
      </c>
      <c r="F29" s="12"/>
      <c r="G29" s="11" t="s">
        <v>14</v>
      </c>
      <c r="H29" s="12" t="s">
        <v>85</v>
      </c>
      <c r="I29" s="4"/>
      <c r="J29" s="3"/>
      <c r="K29" s="4"/>
      <c r="M29" s="55"/>
      <c r="N29" s="55"/>
      <c r="O29" s="55"/>
      <c r="P29" s="55"/>
      <c r="R29" s="13">
        <f>IF(D29="x",2,0)</f>
        <v>0</v>
      </c>
      <c r="S29" s="13">
        <f>IF(F29="x",1,0)</f>
        <v>0</v>
      </c>
      <c r="T29" s="13">
        <f>IF(H29="x",0,0)</f>
        <v>0</v>
      </c>
      <c r="U29" s="13">
        <f>IF(J29="X",2,0)</f>
        <v>0</v>
      </c>
      <c r="V29" s="4"/>
      <c r="W29" s="4"/>
      <c r="X29" s="13">
        <f t="shared" si="6"/>
        <v>0</v>
      </c>
    </row>
    <row r="30" spans="1:24" x14ac:dyDescent="0.35">
      <c r="A30" s="56" t="s">
        <v>36</v>
      </c>
      <c r="B30" s="57"/>
      <c r="C30" s="11" t="s">
        <v>37</v>
      </c>
      <c r="D30" s="12"/>
      <c r="E30" s="11" t="s">
        <v>34</v>
      </c>
      <c r="F30" s="12" t="s">
        <v>85</v>
      </c>
      <c r="G30" s="11" t="s">
        <v>38</v>
      </c>
      <c r="H30" s="12"/>
      <c r="I30" s="4"/>
      <c r="J30" s="3"/>
      <c r="K30" s="4"/>
      <c r="M30" s="55"/>
      <c r="N30" s="55"/>
      <c r="O30" s="55"/>
      <c r="P30" s="55"/>
      <c r="R30" s="13"/>
      <c r="S30" s="13"/>
      <c r="T30" s="13"/>
      <c r="U30" s="13"/>
      <c r="V30" s="4"/>
      <c r="W30" s="4"/>
      <c r="X30" s="13"/>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0</v>
      </c>
      <c r="E32" s="11" t="s">
        <v>41</v>
      </c>
      <c r="F32" s="29" t="b">
        <v>0</v>
      </c>
      <c r="G32" s="11" t="s">
        <v>42</v>
      </c>
      <c r="H32" s="29" t="b">
        <v>0</v>
      </c>
      <c r="I32" s="11" t="s">
        <v>43</v>
      </c>
      <c r="J32" s="29" t="b">
        <v>0</v>
      </c>
      <c r="K32" s="11" t="s">
        <v>44</v>
      </c>
      <c r="L32" s="30" t="b">
        <v>0</v>
      </c>
      <c r="M32" s="11" t="s">
        <v>45</v>
      </c>
      <c r="N32" s="45">
        <v>45981</v>
      </c>
      <c r="O32" s="11" t="s">
        <v>47</v>
      </c>
      <c r="P32" s="30" t="b">
        <v>0</v>
      </c>
      <c r="R32" s="13"/>
      <c r="S32" s="13"/>
      <c r="T32" s="13"/>
      <c r="U32" s="13"/>
      <c r="V32" s="4"/>
      <c r="W32" s="4"/>
      <c r="X32" s="13"/>
    </row>
    <row r="33" spans="1:24" x14ac:dyDescent="0.35">
      <c r="A33" s="64" t="s">
        <v>48</v>
      </c>
      <c r="B33" s="64"/>
      <c r="C33" s="11" t="s">
        <v>11</v>
      </c>
      <c r="D33" s="29" t="b">
        <v>0</v>
      </c>
      <c r="E33" s="11" t="s">
        <v>12</v>
      </c>
      <c r="F33" s="29" t="b">
        <v>0</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0</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0</v>
      </c>
      <c r="E36" s="34" t="s">
        <v>60</v>
      </c>
      <c r="F36" s="36" t="b">
        <v>0</v>
      </c>
      <c r="G36" s="4" t="s">
        <v>61</v>
      </c>
      <c r="H36" s="36" t="b">
        <v>0</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c r="D40" s="4"/>
      <c r="E40" s="4"/>
      <c r="F40" s="4"/>
      <c r="G40" s="4"/>
      <c r="H40" s="4"/>
      <c r="I40" s="4"/>
      <c r="J40" s="4"/>
      <c r="K40" s="4"/>
      <c r="L40" s="4"/>
      <c r="M40" s="4"/>
      <c r="N40" s="4"/>
      <c r="R40" s="13"/>
      <c r="S40" s="13"/>
      <c r="T40" s="13"/>
      <c r="U40" s="13"/>
      <c r="V40" s="4"/>
      <c r="W40" s="4"/>
      <c r="X40" s="13"/>
    </row>
    <row r="41" spans="1:24" x14ac:dyDescent="0.35">
      <c r="A41" s="64" t="s">
        <v>67</v>
      </c>
      <c r="B41" s="64"/>
      <c r="C41" s="22"/>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0.6071428571428571</v>
      </c>
      <c r="J46" s="25"/>
      <c r="K46" s="4"/>
      <c r="R46" s="8"/>
      <c r="S46" s="8"/>
      <c r="T46" s="8"/>
      <c r="U46" s="4"/>
      <c r="V46" s="4"/>
      <c r="W46" s="4"/>
      <c r="X46" s="13">
        <f>SUM(X30+X29+X28+X27+X26+X25+X23+X13+X12)</f>
        <v>17</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2:G2"/>
    <mergeCell ref="I2:P8"/>
    <mergeCell ref="B3:G3"/>
    <mergeCell ref="B4:G4"/>
    <mergeCell ref="B5:G5"/>
    <mergeCell ref="B6:G6"/>
    <mergeCell ref="B7:G7"/>
    <mergeCell ref="B8:G8"/>
    <mergeCell ref="M21:P21"/>
    <mergeCell ref="A12:B12"/>
    <mergeCell ref="M12:P12"/>
    <mergeCell ref="A13:B13"/>
    <mergeCell ref="M13:P13"/>
    <mergeCell ref="M14:P14"/>
    <mergeCell ref="M15:P15"/>
    <mergeCell ref="M16:P16"/>
    <mergeCell ref="M17:P17"/>
    <mergeCell ref="M18:P18"/>
    <mergeCell ref="M19:P19"/>
    <mergeCell ref="M20:P20"/>
    <mergeCell ref="M22:P22"/>
    <mergeCell ref="A23:K23"/>
    <mergeCell ref="M23:P23"/>
    <mergeCell ref="M24:P24"/>
    <mergeCell ref="A25:B25"/>
    <mergeCell ref="M25:P25"/>
    <mergeCell ref="A32:B32"/>
    <mergeCell ref="A26:B26"/>
    <mergeCell ref="M26:P26"/>
    <mergeCell ref="A27:B27"/>
    <mergeCell ref="M27:P27"/>
    <mergeCell ref="A28:B28"/>
    <mergeCell ref="M28:P28"/>
    <mergeCell ref="A29:B29"/>
    <mergeCell ref="M29:P29"/>
    <mergeCell ref="A30:B30"/>
    <mergeCell ref="M30:P30"/>
    <mergeCell ref="M31:P31"/>
    <mergeCell ref="A40:B40"/>
    <mergeCell ref="A33:B33"/>
    <mergeCell ref="M33:P33"/>
    <mergeCell ref="A34:B34"/>
    <mergeCell ref="C34:N34"/>
    <mergeCell ref="A35:B35"/>
    <mergeCell ref="A36:B36"/>
    <mergeCell ref="A37:B37"/>
    <mergeCell ref="C37:N37"/>
    <mergeCell ref="A38:B38"/>
    <mergeCell ref="C38:N38"/>
    <mergeCell ref="A39:B39"/>
    <mergeCell ref="A41:B41"/>
    <mergeCell ref="D41:N41"/>
    <mergeCell ref="A42:B42"/>
    <mergeCell ref="D42:N42"/>
    <mergeCell ref="A43:B43"/>
    <mergeCell ref="D43:N43"/>
    <mergeCell ref="B59:E59"/>
    <mergeCell ref="B53:E53"/>
    <mergeCell ref="B54:E54"/>
    <mergeCell ref="B55:E55"/>
    <mergeCell ref="B56:E56"/>
    <mergeCell ref="B57:E57"/>
    <mergeCell ref="B58:E58"/>
  </mergeCells>
  <dataValidations count="3">
    <dataValidation type="list" allowBlank="1" showInputMessage="1" showErrorMessage="1" sqref="B5:G5" xr:uid="{F8C13FD2-5DF3-48B7-A91F-3445018CE8BD}">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3362D59D-AE94-4610-934A-FC442758FF19}">
      <formula1>"Pay and Play, Private, Registered Membership Use, Sports Club/Community Association"</formula1>
    </dataValidation>
    <dataValidation type="list" allowBlank="1" showInputMessage="1" showErrorMessage="1" sqref="N32" xr:uid="{290F88FD-0F7F-4E04-B56D-1CF87963A216}">
      <formula1>"0-10,'11-20,21-30,31-40,41-50,50+"</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F5E40-1BF6-4EF0-A6D1-B830D2F30591}">
  <dimension ref="A2:X72"/>
  <sheetViews>
    <sheetView workbookViewId="0">
      <selection activeCell="C19" sqref="C19"/>
    </sheetView>
  </sheetViews>
  <sheetFormatPr defaultRowHeight="14.5" x14ac:dyDescent="0.35"/>
  <cols>
    <col min="1" max="1" width="34.08984375" bestFit="1" customWidth="1"/>
    <col min="2" max="2" width="11.36328125" bestFit="1" customWidth="1"/>
    <col min="3" max="3" width="17.90625" bestFit="1" customWidth="1"/>
    <col min="4" max="4" width="8" bestFit="1" customWidth="1"/>
    <col min="5" max="5" width="34.08984375" bestFit="1" customWidth="1"/>
    <col min="6" max="6" width="8" bestFit="1" customWidth="1"/>
    <col min="7" max="7" width="25.36328125" bestFit="1" customWidth="1"/>
    <col min="8" max="8" width="8" bestFit="1" customWidth="1"/>
    <col min="9" max="9" width="22.54296875" bestFit="1" customWidth="1"/>
    <col min="10" max="10" width="8" bestFit="1" customWidth="1"/>
    <col min="11" max="11" width="18.453125" bestFit="1" customWidth="1"/>
    <col min="12" max="12" width="6.453125" bestFit="1" customWidth="1"/>
    <col min="13" max="13" width="34.08984375" bestFit="1" customWidth="1"/>
    <col min="14" max="14" width="7.36328125" bestFit="1" customWidth="1"/>
    <col min="15" max="15" width="11.54296875" bestFit="1" customWidth="1"/>
    <col min="16" max="16" width="6.453125" bestFit="1" customWidth="1"/>
    <col min="18" max="22" width="5.36328125" bestFit="1" customWidth="1"/>
    <col min="24" max="24" width="8.36328125" bestFit="1" customWidth="1"/>
  </cols>
  <sheetData>
    <row r="2" spans="1:24" x14ac:dyDescent="0.35">
      <c r="A2" s="2" t="s">
        <v>1</v>
      </c>
      <c r="B2" s="51" t="s">
        <v>133</v>
      </c>
      <c r="C2" s="52"/>
      <c r="D2" s="52"/>
      <c r="E2" s="52"/>
      <c r="F2" s="52"/>
      <c r="G2" s="53"/>
      <c r="H2" s="3"/>
      <c r="I2" s="54" t="s">
        <v>134</v>
      </c>
      <c r="J2" s="54"/>
      <c r="K2" s="54"/>
      <c r="L2" s="54"/>
      <c r="M2" s="54"/>
      <c r="N2" s="54"/>
      <c r="O2" s="54"/>
      <c r="P2" s="54"/>
      <c r="Q2" s="37"/>
      <c r="R2" s="37"/>
      <c r="S2" s="37"/>
      <c r="T2" s="37"/>
      <c r="U2" s="37"/>
      <c r="V2" s="37"/>
      <c r="W2" s="37"/>
      <c r="X2" s="37"/>
    </row>
    <row r="3" spans="1:24" x14ac:dyDescent="0.35">
      <c r="A3" s="2" t="s">
        <v>2</v>
      </c>
      <c r="B3" s="51" t="s">
        <v>135</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v>1208358</v>
      </c>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52</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136</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137</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0.75</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t="s">
        <v>85</v>
      </c>
      <c r="G12" s="11" t="s">
        <v>13</v>
      </c>
      <c r="H12" s="12"/>
      <c r="I12" s="11" t="s">
        <v>14</v>
      </c>
      <c r="J12" s="12" t="s">
        <v>15</v>
      </c>
      <c r="K12" s="11" t="s">
        <v>16</v>
      </c>
      <c r="L12" s="12"/>
      <c r="M12" s="58" t="s">
        <v>0</v>
      </c>
      <c r="N12" s="58"/>
      <c r="O12" s="58"/>
      <c r="P12" s="58"/>
      <c r="R12" s="13">
        <f>IF(D12="X",4,0)</f>
        <v>0</v>
      </c>
      <c r="S12" s="13">
        <f>IF(F12="X",3,0)</f>
        <v>3</v>
      </c>
      <c r="T12" s="13">
        <f>IF(H12="X",2,0)</f>
        <v>0</v>
      </c>
      <c r="U12" s="13">
        <f>IF(J12="X",1,0)</f>
        <v>0</v>
      </c>
      <c r="V12" s="13">
        <f>IF(L12="X",0,0)</f>
        <v>0</v>
      </c>
      <c r="W12" s="4"/>
      <c r="X12" s="13">
        <f>SUM(R12:V12)</f>
        <v>3</v>
      </c>
    </row>
    <row r="13" spans="1:24"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 t="shared" ref="R15:R22" si="0">IF(D15="x",10,0)</f>
        <v>0</v>
      </c>
      <c r="S15" s="13">
        <f t="shared" ref="S15:S22" si="1">IF(F15="x",8,0)</f>
        <v>0</v>
      </c>
      <c r="T15" s="13">
        <f t="shared" ref="T15:T22" si="2">IF(H15="x",5,0)</f>
        <v>0</v>
      </c>
      <c r="U15" s="13">
        <f t="shared" ref="U15:U22" si="3">IF(J15="X",2,0)</f>
        <v>0</v>
      </c>
      <c r="V15" s="13">
        <f t="shared" ref="V15:V22" si="4">IF(L15="X",0,0)</f>
        <v>0</v>
      </c>
      <c r="W15" s="4"/>
      <c r="X15" s="13">
        <f>SUM(R15:V15)</f>
        <v>0</v>
      </c>
    </row>
    <row r="16" spans="1:24" x14ac:dyDescent="0.35">
      <c r="A16" s="16" t="s">
        <v>86</v>
      </c>
      <c r="B16" s="16">
        <v>2223846</v>
      </c>
      <c r="C16" s="11" t="s">
        <v>11</v>
      </c>
      <c r="D16" s="12"/>
      <c r="E16" s="11" t="s">
        <v>12</v>
      </c>
      <c r="F16" s="12" t="s">
        <v>85</v>
      </c>
      <c r="G16" s="11" t="s">
        <v>13</v>
      </c>
      <c r="H16" s="12"/>
      <c r="I16" s="11" t="s">
        <v>14</v>
      </c>
      <c r="J16" s="12"/>
      <c r="K16" s="11" t="s">
        <v>16</v>
      </c>
      <c r="L16" s="38"/>
      <c r="M16" s="55"/>
      <c r="N16" s="55"/>
      <c r="O16" s="55"/>
      <c r="P16" s="55"/>
      <c r="R16" s="13">
        <f t="shared" si="0"/>
        <v>0</v>
      </c>
      <c r="S16" s="13">
        <f t="shared" si="1"/>
        <v>8</v>
      </c>
      <c r="T16" s="13">
        <f t="shared" si="2"/>
        <v>0</v>
      </c>
      <c r="U16" s="13">
        <f t="shared" si="3"/>
        <v>0</v>
      </c>
      <c r="V16" s="13">
        <f t="shared" si="4"/>
        <v>0</v>
      </c>
      <c r="W16" s="4"/>
      <c r="X16" s="13">
        <f t="shared" ref="X16:X20" si="5">SUM(R16:V16)</f>
        <v>8</v>
      </c>
    </row>
    <row r="17" spans="1:24" x14ac:dyDescent="0.35">
      <c r="A17" s="16" t="s">
        <v>138</v>
      </c>
      <c r="B17" s="16">
        <v>2223848</v>
      </c>
      <c r="C17" s="11" t="s">
        <v>11</v>
      </c>
      <c r="D17" s="12"/>
      <c r="E17" s="11" t="s">
        <v>12</v>
      </c>
      <c r="F17" s="12" t="s">
        <v>85</v>
      </c>
      <c r="G17" s="11" t="s">
        <v>13</v>
      </c>
      <c r="H17" s="12"/>
      <c r="I17" s="11" t="s">
        <v>14</v>
      </c>
      <c r="J17" s="12"/>
      <c r="K17" s="11" t="s">
        <v>16</v>
      </c>
      <c r="L17" s="38"/>
      <c r="M17" s="55"/>
      <c r="N17" s="55"/>
      <c r="O17" s="55"/>
      <c r="P17" s="55"/>
      <c r="R17" s="13">
        <f t="shared" si="0"/>
        <v>0</v>
      </c>
      <c r="S17" s="13">
        <f t="shared" si="1"/>
        <v>8</v>
      </c>
      <c r="T17" s="13">
        <f t="shared" si="2"/>
        <v>0</v>
      </c>
      <c r="U17" s="13">
        <f t="shared" si="3"/>
        <v>0</v>
      </c>
      <c r="V17" s="13">
        <f t="shared" si="4"/>
        <v>0</v>
      </c>
      <c r="W17" s="4"/>
      <c r="X17" s="13">
        <f t="shared" si="5"/>
        <v>8</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si="1"/>
        <v>0</v>
      </c>
      <c r="T18" s="13">
        <f t="shared" si="2"/>
        <v>0</v>
      </c>
      <c r="U18" s="13">
        <f t="shared" si="3"/>
        <v>0</v>
      </c>
      <c r="V18" s="13">
        <f t="shared" si="4"/>
        <v>0</v>
      </c>
      <c r="W18" s="4"/>
      <c r="X18" s="13">
        <f t="shared" si="5"/>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1"/>
        <v>0</v>
      </c>
      <c r="T19" s="13">
        <f t="shared" si="2"/>
        <v>0</v>
      </c>
      <c r="U19" s="13">
        <f t="shared" si="3"/>
        <v>0</v>
      </c>
      <c r="V19" s="13">
        <f t="shared" si="4"/>
        <v>0</v>
      </c>
      <c r="W19" s="4"/>
      <c r="X19" s="13">
        <f t="shared" si="5"/>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1"/>
        <v>0</v>
      </c>
      <c r="T20" s="13">
        <f t="shared" si="2"/>
        <v>0</v>
      </c>
      <c r="U20" s="13">
        <f t="shared" si="3"/>
        <v>0</v>
      </c>
      <c r="V20" s="13">
        <f t="shared" si="4"/>
        <v>0</v>
      </c>
      <c r="W20" s="4"/>
      <c r="X20" s="13">
        <f t="shared" si="5"/>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1"/>
        <v>0</v>
      </c>
      <c r="T21" s="13">
        <f t="shared" si="2"/>
        <v>0</v>
      </c>
      <c r="U21" s="13">
        <f t="shared" si="3"/>
        <v>0</v>
      </c>
      <c r="V21" s="13">
        <f t="shared" si="4"/>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1"/>
        <v>0</v>
      </c>
      <c r="T22" s="13">
        <f t="shared" si="2"/>
        <v>0</v>
      </c>
      <c r="U22" s="13">
        <f t="shared" si="3"/>
        <v>0</v>
      </c>
      <c r="V22" s="13">
        <f t="shared" si="4"/>
        <v>0</v>
      </c>
      <c r="W22" s="4"/>
      <c r="X22" s="13">
        <f>SUM(R22:V22)</f>
        <v>0</v>
      </c>
    </row>
    <row r="23" spans="1:24" x14ac:dyDescent="0.35">
      <c r="A23" s="60" t="s">
        <v>24</v>
      </c>
      <c r="B23" s="61"/>
      <c r="C23" s="62"/>
      <c r="D23" s="62"/>
      <c r="E23" s="62"/>
      <c r="F23" s="62"/>
      <c r="G23" s="62"/>
      <c r="H23" s="62"/>
      <c r="I23" s="62"/>
      <c r="J23" s="62"/>
      <c r="K23" s="63"/>
      <c r="L23" s="12">
        <v>2</v>
      </c>
      <c r="M23" s="58"/>
      <c r="N23" s="58"/>
      <c r="O23" s="58"/>
      <c r="P23" s="58"/>
      <c r="R23" s="13"/>
      <c r="S23" s="13"/>
      <c r="T23" s="13"/>
      <c r="U23" s="13"/>
      <c r="V23" s="13"/>
      <c r="W23" s="4"/>
      <c r="X23" s="13">
        <f>SUM(X15:X22)/L23</f>
        <v>8</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c r="E25" s="11" t="s">
        <v>27</v>
      </c>
      <c r="F25" s="12" t="s">
        <v>85</v>
      </c>
      <c r="G25" s="11" t="s">
        <v>28</v>
      </c>
      <c r="H25" s="12" t="s">
        <v>15</v>
      </c>
      <c r="I25" s="4"/>
      <c r="J25" s="3"/>
      <c r="K25" s="4"/>
      <c r="M25" s="55"/>
      <c r="N25" s="55"/>
      <c r="O25" s="55"/>
      <c r="P25" s="55"/>
      <c r="R25" s="13">
        <f>IF(D25="x",2,0)</f>
        <v>0</v>
      </c>
      <c r="S25" s="13">
        <f>IF(F25="x",1,0)</f>
        <v>1</v>
      </c>
      <c r="T25" s="13">
        <f>IF(H25="x",0,0)</f>
        <v>0</v>
      </c>
      <c r="U25" s="13"/>
      <c r="V25" s="4"/>
      <c r="W25" s="4"/>
      <c r="X25" s="13">
        <f t="shared" ref="X25:X29" si="6">SUM(R25:V25)</f>
        <v>1</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t="s">
        <v>85</v>
      </c>
      <c r="E27" s="11" t="s">
        <v>12</v>
      </c>
      <c r="F27" s="12"/>
      <c r="G27" s="22" t="s">
        <v>13</v>
      </c>
      <c r="H27" s="12"/>
      <c r="I27" s="11" t="s">
        <v>14</v>
      </c>
      <c r="J27" s="12" t="s">
        <v>15</v>
      </c>
      <c r="K27" s="4"/>
      <c r="M27" s="55"/>
      <c r="N27" s="55"/>
      <c r="O27" s="55"/>
      <c r="P27" s="55"/>
      <c r="R27" s="13">
        <f>IF(D27="x",3,0)</f>
        <v>3</v>
      </c>
      <c r="S27" s="13">
        <f>IF(F27="x",2,0)</f>
        <v>0</v>
      </c>
      <c r="T27" s="13">
        <f>IF(H27="x",1,0)</f>
        <v>0</v>
      </c>
      <c r="U27" s="13">
        <f>IF(J27="X",0,0)</f>
        <v>0</v>
      </c>
      <c r="V27" s="4"/>
      <c r="W27" s="4"/>
      <c r="X27" s="13">
        <f t="shared" si="6"/>
        <v>3</v>
      </c>
    </row>
    <row r="28" spans="1:24" x14ac:dyDescent="0.35">
      <c r="A28" s="56" t="s">
        <v>33</v>
      </c>
      <c r="B28" s="57"/>
      <c r="C28" s="11" t="s">
        <v>12</v>
      </c>
      <c r="D28" s="12" t="s">
        <v>85</v>
      </c>
      <c r="E28" s="11" t="s">
        <v>34</v>
      </c>
      <c r="F28" s="12"/>
      <c r="G28" s="11" t="s">
        <v>14</v>
      </c>
      <c r="H28" s="12" t="s">
        <v>15</v>
      </c>
      <c r="I28" s="4"/>
      <c r="J28" s="3"/>
      <c r="K28" s="4"/>
      <c r="M28" s="55"/>
      <c r="N28" s="55"/>
      <c r="O28" s="55"/>
      <c r="P28" s="55"/>
      <c r="R28" s="13">
        <f>IF(D28="x",2,0)</f>
        <v>2</v>
      </c>
      <c r="S28" s="13">
        <f>IF(F28="x",1,0)</f>
        <v>0</v>
      </c>
      <c r="T28" s="13">
        <f>IF(H28="x",0,0)</f>
        <v>0</v>
      </c>
      <c r="U28" s="13"/>
      <c r="V28" s="4"/>
      <c r="W28" s="4"/>
      <c r="X28" s="13">
        <f t="shared" si="6"/>
        <v>2</v>
      </c>
    </row>
    <row r="29" spans="1:24" x14ac:dyDescent="0.35">
      <c r="A29" s="65" t="s">
        <v>35</v>
      </c>
      <c r="B29" s="66"/>
      <c r="C29" s="11" t="s">
        <v>12</v>
      </c>
      <c r="D29" s="12" t="s">
        <v>85</v>
      </c>
      <c r="E29" s="11" t="s">
        <v>34</v>
      </c>
      <c r="F29" s="12"/>
      <c r="G29" s="11" t="s">
        <v>14</v>
      </c>
      <c r="H29" s="12"/>
      <c r="I29" s="4"/>
      <c r="J29" s="3"/>
      <c r="K29" s="4"/>
      <c r="M29" s="55"/>
      <c r="N29" s="55"/>
      <c r="O29" s="55"/>
      <c r="P29" s="55"/>
      <c r="R29" s="13">
        <f>IF(D29="x",2,0)</f>
        <v>2</v>
      </c>
      <c r="S29" s="13">
        <f>IF(F29="x",1,0)</f>
        <v>0</v>
      </c>
      <c r="T29" s="13">
        <f>IF(H29="x",0,0)</f>
        <v>0</v>
      </c>
      <c r="U29" s="13">
        <f>IF(J29="X",2,0)</f>
        <v>0</v>
      </c>
      <c r="V29" s="4"/>
      <c r="W29" s="4"/>
      <c r="X29" s="13">
        <f t="shared" si="6"/>
        <v>2</v>
      </c>
    </row>
    <row r="30" spans="1:24" x14ac:dyDescent="0.35">
      <c r="A30" s="56" t="s">
        <v>36</v>
      </c>
      <c r="B30" s="57"/>
      <c r="C30" s="11" t="s">
        <v>37</v>
      </c>
      <c r="D30" s="12"/>
      <c r="E30" s="11" t="s">
        <v>34</v>
      </c>
      <c r="F30" s="12" t="s">
        <v>85</v>
      </c>
      <c r="G30" s="11" t="s">
        <v>38</v>
      </c>
      <c r="H30" s="12"/>
      <c r="I30" s="4"/>
      <c r="J30" s="3"/>
      <c r="K30" s="4"/>
      <c r="M30" s="55"/>
      <c r="N30" s="55"/>
      <c r="O30" s="55"/>
      <c r="P30" s="55"/>
      <c r="R30" s="13"/>
      <c r="S30" s="13"/>
      <c r="T30" s="13"/>
      <c r="U30" s="13"/>
      <c r="V30" s="4"/>
      <c r="W30" s="4"/>
      <c r="X30" s="13"/>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1</v>
      </c>
      <c r="E32" s="11" t="s">
        <v>41</v>
      </c>
      <c r="F32" s="29" t="b">
        <v>1</v>
      </c>
      <c r="G32" s="11" t="s">
        <v>42</v>
      </c>
      <c r="H32" s="29" t="b">
        <v>1</v>
      </c>
      <c r="I32" s="11" t="s">
        <v>43</v>
      </c>
      <c r="J32" s="29" t="b">
        <v>0</v>
      </c>
      <c r="K32" s="11" t="s">
        <v>44</v>
      </c>
      <c r="L32" s="30" t="b">
        <v>0</v>
      </c>
      <c r="M32" s="11" t="s">
        <v>45</v>
      </c>
      <c r="N32" s="45" t="s">
        <v>139</v>
      </c>
      <c r="O32" s="11" t="s">
        <v>47</v>
      </c>
      <c r="P32" s="30" t="b">
        <v>1</v>
      </c>
      <c r="R32" s="13"/>
      <c r="S32" s="13"/>
      <c r="T32" s="13"/>
      <c r="U32" s="13"/>
      <c r="V32" s="4"/>
      <c r="W32" s="4"/>
      <c r="X32" s="13"/>
    </row>
    <row r="33" spans="1:24" x14ac:dyDescent="0.35">
      <c r="A33" s="64" t="s">
        <v>48</v>
      </c>
      <c r="B33" s="64"/>
      <c r="C33" s="11" t="s">
        <v>11</v>
      </c>
      <c r="D33" s="29" t="b">
        <v>0</v>
      </c>
      <c r="E33" s="11" t="s">
        <v>12</v>
      </c>
      <c r="F33" s="29" t="b">
        <v>1</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1</v>
      </c>
      <c r="E35" s="22" t="s">
        <v>53</v>
      </c>
      <c r="F35" s="33" t="b">
        <v>0</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0</v>
      </c>
      <c r="E36" s="34" t="s">
        <v>60</v>
      </c>
      <c r="F36" s="36" t="b">
        <v>0</v>
      </c>
      <c r="G36" s="4" t="s">
        <v>61</v>
      </c>
      <c r="H36" s="36" t="b">
        <v>0</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c r="D40" s="4"/>
      <c r="E40" s="4"/>
      <c r="F40" s="4"/>
      <c r="G40" s="4"/>
      <c r="H40" s="4"/>
      <c r="I40" s="4"/>
      <c r="J40" s="4"/>
      <c r="K40" s="4"/>
      <c r="L40" s="4"/>
      <c r="M40" s="4"/>
      <c r="N40" s="4"/>
      <c r="R40" s="13"/>
      <c r="S40" s="13"/>
      <c r="T40" s="13"/>
      <c r="U40" s="13"/>
      <c r="V40" s="4"/>
      <c r="W40" s="4"/>
      <c r="X40" s="13"/>
    </row>
    <row r="41" spans="1:24" x14ac:dyDescent="0.35">
      <c r="A41" s="64" t="s">
        <v>67</v>
      </c>
      <c r="B41" s="64"/>
      <c r="C41" s="22">
        <v>1956</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t="s">
        <v>140</v>
      </c>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v>2000</v>
      </c>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0.75</v>
      </c>
      <c r="J46" s="25"/>
      <c r="K46" s="4"/>
      <c r="R46" s="8"/>
      <c r="S46" s="8"/>
      <c r="T46" s="8"/>
      <c r="U46" s="4"/>
      <c r="V46" s="4"/>
      <c r="W46" s="4"/>
      <c r="X46" s="13">
        <f>SUM(X30+X29+X28+X27+X26+X25+X23+X13+X12)</f>
        <v>21</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2:G2"/>
    <mergeCell ref="I2:P8"/>
    <mergeCell ref="B3:G3"/>
    <mergeCell ref="B4:G4"/>
    <mergeCell ref="B5:G5"/>
    <mergeCell ref="B6:G6"/>
    <mergeCell ref="B7:G7"/>
    <mergeCell ref="B8:G8"/>
    <mergeCell ref="M21:P21"/>
    <mergeCell ref="A12:B12"/>
    <mergeCell ref="M12:P12"/>
    <mergeCell ref="A13:B13"/>
    <mergeCell ref="M13:P13"/>
    <mergeCell ref="M14:P14"/>
    <mergeCell ref="M15:P15"/>
    <mergeCell ref="M16:P16"/>
    <mergeCell ref="M17:P17"/>
    <mergeCell ref="M18:P18"/>
    <mergeCell ref="M19:P19"/>
    <mergeCell ref="M20:P20"/>
    <mergeCell ref="M22:P22"/>
    <mergeCell ref="A23:K23"/>
    <mergeCell ref="M23:P23"/>
    <mergeCell ref="M24:P24"/>
    <mergeCell ref="A25:B25"/>
    <mergeCell ref="M25:P25"/>
    <mergeCell ref="A32:B32"/>
    <mergeCell ref="A26:B26"/>
    <mergeCell ref="M26:P26"/>
    <mergeCell ref="A27:B27"/>
    <mergeCell ref="M27:P27"/>
    <mergeCell ref="A28:B28"/>
    <mergeCell ref="M28:P28"/>
    <mergeCell ref="A29:B29"/>
    <mergeCell ref="M29:P29"/>
    <mergeCell ref="A30:B30"/>
    <mergeCell ref="M30:P30"/>
    <mergeCell ref="M31:P31"/>
    <mergeCell ref="A40:B40"/>
    <mergeCell ref="A33:B33"/>
    <mergeCell ref="M33:P33"/>
    <mergeCell ref="A34:B34"/>
    <mergeCell ref="C34:N34"/>
    <mergeCell ref="A35:B35"/>
    <mergeCell ref="A36:B36"/>
    <mergeCell ref="A37:B37"/>
    <mergeCell ref="C37:N37"/>
    <mergeCell ref="A38:B38"/>
    <mergeCell ref="C38:N38"/>
    <mergeCell ref="A39:B39"/>
    <mergeCell ref="A41:B41"/>
    <mergeCell ref="D41:N41"/>
    <mergeCell ref="A42:B42"/>
    <mergeCell ref="D42:N42"/>
    <mergeCell ref="A43:B43"/>
    <mergeCell ref="D43:N43"/>
    <mergeCell ref="B59:E59"/>
    <mergeCell ref="B53:E53"/>
    <mergeCell ref="B54:E54"/>
    <mergeCell ref="B55:E55"/>
    <mergeCell ref="B56:E56"/>
    <mergeCell ref="B57:E57"/>
    <mergeCell ref="B58:E58"/>
  </mergeCells>
  <dataValidations count="3">
    <dataValidation type="list" allowBlank="1" showInputMessage="1" showErrorMessage="1" sqref="B5:G5" xr:uid="{2BADBA9B-5562-4956-8F08-756FE6572B6C}">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F78E8463-0387-4BEA-820C-F9C58FD5ACFC}">
      <formula1>"Pay and Play, Private, Registered Membership Use, Sports Club/Community Association"</formula1>
    </dataValidation>
    <dataValidation type="list" allowBlank="1" showInputMessage="1" showErrorMessage="1" sqref="N32" xr:uid="{B32F7328-B419-4242-8933-17B6E4157D48}">
      <formula1>"0-10,'11-20,21-30,31-40,41-50,50+"</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D3DD1-7EED-4423-85F9-112E90E4805A}">
  <dimension ref="A2:X72"/>
  <sheetViews>
    <sheetView workbookViewId="0">
      <selection activeCell="E46" sqref="E46"/>
    </sheetView>
  </sheetViews>
  <sheetFormatPr defaultRowHeight="14.5" x14ac:dyDescent="0.35"/>
  <cols>
    <col min="1" max="1" width="34.08984375" bestFit="1" customWidth="1"/>
    <col min="2" max="2" width="11.36328125" bestFit="1" customWidth="1"/>
    <col min="3" max="3" width="17.90625" bestFit="1" customWidth="1"/>
    <col min="4" max="4" width="8" bestFit="1" customWidth="1"/>
    <col min="5" max="5" width="34.08984375" bestFit="1" customWidth="1"/>
    <col min="6" max="6" width="8" bestFit="1" customWidth="1"/>
    <col min="7" max="7" width="25.36328125" bestFit="1" customWidth="1"/>
    <col min="8" max="8" width="8" bestFit="1" customWidth="1"/>
    <col min="9" max="9" width="22.54296875" bestFit="1" customWidth="1"/>
    <col min="10" max="10" width="8" bestFit="1" customWidth="1"/>
    <col min="11" max="11" width="18.453125" bestFit="1" customWidth="1"/>
    <col min="12" max="12" width="6.453125" bestFit="1" customWidth="1"/>
    <col min="13" max="13" width="34.08984375" bestFit="1" customWidth="1"/>
    <col min="14" max="14" width="7.36328125" bestFit="1" customWidth="1"/>
    <col min="15" max="15" width="11.54296875" bestFit="1" customWidth="1"/>
    <col min="16" max="16" width="6.453125" bestFit="1" customWidth="1"/>
    <col min="18" max="22" width="5.36328125" bestFit="1" customWidth="1"/>
    <col min="24" max="24" width="8.36328125" bestFit="1" customWidth="1"/>
  </cols>
  <sheetData>
    <row r="2" spans="1:24" x14ac:dyDescent="0.35">
      <c r="A2" s="2" t="s">
        <v>1</v>
      </c>
      <c r="B2" s="51" t="s">
        <v>141</v>
      </c>
      <c r="C2" s="52"/>
      <c r="D2" s="52"/>
      <c r="E2" s="52"/>
      <c r="F2" s="52"/>
      <c r="G2" s="53"/>
      <c r="H2" s="3"/>
      <c r="I2" s="54" t="s">
        <v>142</v>
      </c>
      <c r="J2" s="54"/>
      <c r="K2" s="54"/>
      <c r="L2" s="54"/>
      <c r="M2" s="54"/>
      <c r="N2" s="54"/>
      <c r="O2" s="54"/>
      <c r="P2" s="54"/>
      <c r="Q2" s="37"/>
      <c r="R2" s="37"/>
      <c r="S2" s="37"/>
      <c r="T2" s="37"/>
      <c r="U2" s="37"/>
      <c r="V2" s="37"/>
      <c r="W2" s="37"/>
      <c r="X2" s="37"/>
    </row>
    <row r="3" spans="1:24" x14ac:dyDescent="0.35">
      <c r="A3" s="2" t="s">
        <v>2</v>
      </c>
      <c r="B3" s="51" t="s">
        <v>143</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v>1207516</v>
      </c>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93</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144</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141</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0.8214285714285714</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t="s">
        <v>85</v>
      </c>
      <c r="G12" s="11" t="s">
        <v>13</v>
      </c>
      <c r="H12" s="12"/>
      <c r="I12" s="11" t="s">
        <v>14</v>
      </c>
      <c r="J12" s="12" t="s">
        <v>15</v>
      </c>
      <c r="K12" s="11" t="s">
        <v>16</v>
      </c>
      <c r="L12" s="12"/>
      <c r="M12" s="58" t="s">
        <v>0</v>
      </c>
      <c r="N12" s="58"/>
      <c r="O12" s="58"/>
      <c r="P12" s="58"/>
      <c r="R12" s="13">
        <f>IF(D12="X",4,0)</f>
        <v>0</v>
      </c>
      <c r="S12" s="13">
        <f>IF(F12="X",3,0)</f>
        <v>3</v>
      </c>
      <c r="T12" s="13">
        <f>IF(H12="X",2,0)</f>
        <v>0</v>
      </c>
      <c r="U12" s="13">
        <f>IF(J12="X",1,0)</f>
        <v>0</v>
      </c>
      <c r="V12" s="13">
        <f>IF(L12="X",0,0)</f>
        <v>0</v>
      </c>
      <c r="W12" s="4"/>
      <c r="X12" s="13">
        <f>SUM(R12:V12)</f>
        <v>3</v>
      </c>
    </row>
    <row r="13" spans="1:24"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c r="S15" s="13"/>
      <c r="T15" s="13"/>
      <c r="U15" s="13"/>
      <c r="V15" s="13"/>
      <c r="W15" s="4"/>
      <c r="X15" s="13"/>
    </row>
    <row r="16" spans="1:24" x14ac:dyDescent="0.35">
      <c r="A16" s="16" t="s">
        <v>138</v>
      </c>
      <c r="B16" s="16">
        <v>2221945</v>
      </c>
      <c r="C16" s="11" t="s">
        <v>11</v>
      </c>
      <c r="D16" s="12"/>
      <c r="E16" s="11" t="s">
        <v>12</v>
      </c>
      <c r="F16" s="12" t="s">
        <v>85</v>
      </c>
      <c r="G16" s="11" t="s">
        <v>13</v>
      </c>
      <c r="H16" s="12"/>
      <c r="I16" s="11" t="s">
        <v>14</v>
      </c>
      <c r="J16" s="12"/>
      <c r="K16" s="11" t="s">
        <v>16</v>
      </c>
      <c r="L16" s="38"/>
      <c r="M16" s="55"/>
      <c r="N16" s="55"/>
      <c r="O16" s="55"/>
      <c r="P16" s="55"/>
      <c r="R16" s="13">
        <f t="shared" ref="R16:R22" si="0">IF(D16="x",10,0)</f>
        <v>0</v>
      </c>
      <c r="S16" s="13">
        <f t="shared" ref="S16:S22" si="1">IF(F16="x",8,0)</f>
        <v>8</v>
      </c>
      <c r="T16" s="13">
        <f t="shared" ref="T16:T22" si="2">IF(H16="x",5,0)</f>
        <v>0</v>
      </c>
      <c r="U16" s="13">
        <f t="shared" ref="U16:U22" si="3">IF(J16="X",2,0)</f>
        <v>0</v>
      </c>
      <c r="V16" s="13">
        <f t="shared" ref="V16:V22" si="4">IF(L16="X",0,0)</f>
        <v>0</v>
      </c>
      <c r="W16" s="4"/>
      <c r="X16" s="13">
        <f t="shared" ref="X16:X20" si="5">SUM(R16:V16)</f>
        <v>8</v>
      </c>
    </row>
    <row r="17" spans="1:24" x14ac:dyDescent="0.35">
      <c r="A17" s="16"/>
      <c r="B17" s="16"/>
      <c r="C17" s="11" t="s">
        <v>11</v>
      </c>
      <c r="D17" s="12"/>
      <c r="E17" s="11" t="s">
        <v>12</v>
      </c>
      <c r="F17" s="12"/>
      <c r="G17" s="11" t="s">
        <v>13</v>
      </c>
      <c r="H17" s="12"/>
      <c r="I17" s="11" t="s">
        <v>14</v>
      </c>
      <c r="J17" s="12"/>
      <c r="K17" s="11" t="s">
        <v>16</v>
      </c>
      <c r="L17" s="38"/>
      <c r="M17" s="55"/>
      <c r="N17" s="55"/>
      <c r="O17" s="55"/>
      <c r="P17" s="55"/>
      <c r="R17" s="13">
        <f t="shared" si="0"/>
        <v>0</v>
      </c>
      <c r="S17" s="13">
        <f t="shared" si="1"/>
        <v>0</v>
      </c>
      <c r="T17" s="13">
        <f t="shared" si="2"/>
        <v>0</v>
      </c>
      <c r="U17" s="13">
        <f t="shared" si="3"/>
        <v>0</v>
      </c>
      <c r="V17" s="13">
        <f t="shared" si="4"/>
        <v>0</v>
      </c>
      <c r="W17" s="4"/>
      <c r="X17" s="13">
        <f t="shared" si="5"/>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si="1"/>
        <v>0</v>
      </c>
      <c r="T18" s="13">
        <f t="shared" si="2"/>
        <v>0</v>
      </c>
      <c r="U18" s="13">
        <f t="shared" si="3"/>
        <v>0</v>
      </c>
      <c r="V18" s="13">
        <f t="shared" si="4"/>
        <v>0</v>
      </c>
      <c r="W18" s="4"/>
      <c r="X18" s="13">
        <f t="shared" si="5"/>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1"/>
        <v>0</v>
      </c>
      <c r="T19" s="13">
        <f t="shared" si="2"/>
        <v>0</v>
      </c>
      <c r="U19" s="13">
        <f t="shared" si="3"/>
        <v>0</v>
      </c>
      <c r="V19" s="13">
        <f t="shared" si="4"/>
        <v>0</v>
      </c>
      <c r="W19" s="4"/>
      <c r="X19" s="13">
        <f t="shared" si="5"/>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1"/>
        <v>0</v>
      </c>
      <c r="T20" s="13">
        <f t="shared" si="2"/>
        <v>0</v>
      </c>
      <c r="U20" s="13">
        <f t="shared" si="3"/>
        <v>0</v>
      </c>
      <c r="V20" s="13">
        <f t="shared" si="4"/>
        <v>0</v>
      </c>
      <c r="W20" s="4"/>
      <c r="X20" s="13">
        <f t="shared" si="5"/>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1"/>
        <v>0</v>
      </c>
      <c r="T21" s="13">
        <f t="shared" si="2"/>
        <v>0</v>
      </c>
      <c r="U21" s="13">
        <f t="shared" si="3"/>
        <v>0</v>
      </c>
      <c r="V21" s="13">
        <f t="shared" si="4"/>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1"/>
        <v>0</v>
      </c>
      <c r="T22" s="13">
        <f t="shared" si="2"/>
        <v>0</v>
      </c>
      <c r="U22" s="13">
        <f t="shared" si="3"/>
        <v>0</v>
      </c>
      <c r="V22" s="13">
        <f t="shared" si="4"/>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SUM(X15:X22)/L23</f>
        <v>8</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t="s">
        <v>85</v>
      </c>
      <c r="E25" s="11" t="s">
        <v>27</v>
      </c>
      <c r="F25" s="12"/>
      <c r="G25" s="11" t="s">
        <v>28</v>
      </c>
      <c r="H25" s="12" t="s">
        <v>15</v>
      </c>
      <c r="I25" s="4"/>
      <c r="J25" s="3"/>
      <c r="K25" s="4"/>
      <c r="M25" s="55"/>
      <c r="N25" s="55"/>
      <c r="O25" s="55"/>
      <c r="P25" s="55"/>
      <c r="R25" s="13">
        <f>IF(D25="x",2,0)</f>
        <v>2</v>
      </c>
      <c r="S25" s="13">
        <f>IF(F25="x",1,0)</f>
        <v>0</v>
      </c>
      <c r="T25" s="13">
        <f>IF(H25="x",0,0)</f>
        <v>0</v>
      </c>
      <c r="U25" s="13"/>
      <c r="V25" s="4"/>
      <c r="W25" s="4"/>
      <c r="X25" s="13">
        <f t="shared" ref="X25:X29" si="6">SUM(R25:V25)</f>
        <v>2</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t="s">
        <v>85</v>
      </c>
      <c r="E27" s="11" t="s">
        <v>12</v>
      </c>
      <c r="F27" s="12"/>
      <c r="G27" s="22" t="s">
        <v>13</v>
      </c>
      <c r="H27" s="12"/>
      <c r="I27" s="11" t="s">
        <v>14</v>
      </c>
      <c r="J27" s="12" t="s">
        <v>15</v>
      </c>
      <c r="K27" s="4"/>
      <c r="M27" s="55"/>
      <c r="N27" s="55"/>
      <c r="O27" s="55"/>
      <c r="P27" s="55"/>
      <c r="R27" s="13">
        <f>IF(D27="x",3,0)</f>
        <v>3</v>
      </c>
      <c r="S27" s="13">
        <f>IF(F27="x",2,0)</f>
        <v>0</v>
      </c>
      <c r="T27" s="13">
        <f>IF(H27="x",1,0)</f>
        <v>0</v>
      </c>
      <c r="U27" s="13">
        <f>IF(J27="X",0,0)</f>
        <v>0</v>
      </c>
      <c r="V27" s="4"/>
      <c r="W27" s="4"/>
      <c r="X27" s="13">
        <f t="shared" si="6"/>
        <v>3</v>
      </c>
    </row>
    <row r="28" spans="1:24" x14ac:dyDescent="0.35">
      <c r="A28" s="56" t="s">
        <v>33</v>
      </c>
      <c r="B28" s="57"/>
      <c r="C28" s="11" t="s">
        <v>12</v>
      </c>
      <c r="D28" s="12" t="s">
        <v>85</v>
      </c>
      <c r="E28" s="11" t="s">
        <v>34</v>
      </c>
      <c r="F28" s="12"/>
      <c r="G28" s="11" t="s">
        <v>14</v>
      </c>
      <c r="H28" s="12" t="s">
        <v>15</v>
      </c>
      <c r="I28" s="4"/>
      <c r="J28" s="3"/>
      <c r="K28" s="4"/>
      <c r="M28" s="55"/>
      <c r="N28" s="55"/>
      <c r="O28" s="55"/>
      <c r="P28" s="55"/>
      <c r="R28" s="13">
        <f>IF(D28="x",2,0)</f>
        <v>2</v>
      </c>
      <c r="S28" s="13">
        <f>IF(F28="x",1,0)</f>
        <v>0</v>
      </c>
      <c r="T28" s="13">
        <f>IF(H28="x",0,0)</f>
        <v>0</v>
      </c>
      <c r="U28" s="13"/>
      <c r="V28" s="4"/>
      <c r="W28" s="4"/>
      <c r="X28" s="13">
        <f t="shared" si="6"/>
        <v>2</v>
      </c>
    </row>
    <row r="29" spans="1:24" x14ac:dyDescent="0.35">
      <c r="A29" s="65" t="s">
        <v>35</v>
      </c>
      <c r="B29" s="66"/>
      <c r="C29" s="11" t="s">
        <v>12</v>
      </c>
      <c r="D29" s="12" t="s">
        <v>85</v>
      </c>
      <c r="E29" s="11" t="s">
        <v>34</v>
      </c>
      <c r="F29" s="12"/>
      <c r="G29" s="11" t="s">
        <v>14</v>
      </c>
      <c r="H29" s="12"/>
      <c r="I29" s="4"/>
      <c r="J29" s="3"/>
      <c r="K29" s="4"/>
      <c r="M29" s="55"/>
      <c r="N29" s="55"/>
      <c r="O29" s="55"/>
      <c r="P29" s="55"/>
      <c r="R29" s="13">
        <f>IF(D29="x",2,0)</f>
        <v>2</v>
      </c>
      <c r="S29" s="13">
        <f>IF(F29="x",1,0)</f>
        <v>0</v>
      </c>
      <c r="T29" s="13">
        <f>IF(H29="x",0,0)</f>
        <v>0</v>
      </c>
      <c r="U29" s="13">
        <f>IF(J29="X",2,0)</f>
        <v>0</v>
      </c>
      <c r="V29" s="4"/>
      <c r="W29" s="4"/>
      <c r="X29" s="13">
        <f t="shared" si="6"/>
        <v>2</v>
      </c>
    </row>
    <row r="30" spans="1:24" x14ac:dyDescent="0.35">
      <c r="A30" s="56" t="s">
        <v>36</v>
      </c>
      <c r="B30" s="57"/>
      <c r="C30" s="11" t="s">
        <v>37</v>
      </c>
      <c r="D30" s="12"/>
      <c r="E30" s="11" t="s">
        <v>34</v>
      </c>
      <c r="F30" s="12" t="s">
        <v>85</v>
      </c>
      <c r="G30" s="11" t="s">
        <v>38</v>
      </c>
      <c r="H30" s="12"/>
      <c r="I30" s="4"/>
      <c r="J30" s="3"/>
      <c r="K30" s="4"/>
      <c r="M30" s="55"/>
      <c r="N30" s="55"/>
      <c r="O30" s="55"/>
      <c r="P30" s="55"/>
      <c r="R30" s="13">
        <f>IF(D30="x",2,0)</f>
        <v>0</v>
      </c>
      <c r="S30" s="13">
        <f>IF(F30="x",1,0)</f>
        <v>1</v>
      </c>
      <c r="T30" s="13">
        <f>IF(H30="x",0,0)</f>
        <v>0</v>
      </c>
      <c r="U30" s="13">
        <f>IF(J30="X",2,0)</f>
        <v>0</v>
      </c>
      <c r="V30" s="4"/>
      <c r="W30" s="4"/>
      <c r="X30" s="13">
        <f t="shared" ref="X30" si="7">SUM(R30:V30)</f>
        <v>1</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1</v>
      </c>
      <c r="E32" s="11" t="s">
        <v>41</v>
      </c>
      <c r="F32" s="29" t="b">
        <v>1</v>
      </c>
      <c r="G32" s="11" t="s">
        <v>42</v>
      </c>
      <c r="H32" s="29" t="b">
        <v>0</v>
      </c>
      <c r="I32" s="11" t="s">
        <v>43</v>
      </c>
      <c r="J32" s="29" t="b">
        <v>0</v>
      </c>
      <c r="K32" s="11" t="s">
        <v>44</v>
      </c>
      <c r="L32" s="30" t="b">
        <v>0</v>
      </c>
      <c r="M32" s="11" t="s">
        <v>45</v>
      </c>
      <c r="N32" s="45" t="s">
        <v>145</v>
      </c>
      <c r="O32" s="11" t="s">
        <v>47</v>
      </c>
      <c r="P32" s="30" t="b">
        <v>0</v>
      </c>
      <c r="R32" s="13"/>
      <c r="S32" s="13"/>
      <c r="T32" s="13"/>
      <c r="U32" s="13"/>
      <c r="V32" s="4"/>
      <c r="W32" s="4"/>
      <c r="X32" s="13"/>
    </row>
    <row r="33" spans="1:24" x14ac:dyDescent="0.35">
      <c r="A33" s="64" t="s">
        <v>48</v>
      </c>
      <c r="B33" s="64"/>
      <c r="C33" s="11" t="s">
        <v>11</v>
      </c>
      <c r="D33" s="29" t="b">
        <v>0</v>
      </c>
      <c r="E33" s="11" t="s">
        <v>12</v>
      </c>
      <c r="F33" s="29" t="b">
        <v>1</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0</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0</v>
      </c>
      <c r="E36" s="34" t="s">
        <v>60</v>
      </c>
      <c r="F36" s="36" t="b">
        <v>1</v>
      </c>
      <c r="G36" s="4" t="s">
        <v>61</v>
      </c>
      <c r="H36" s="36" t="b">
        <v>0</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t="s">
        <v>146</v>
      </c>
      <c r="D40" s="4"/>
      <c r="E40" s="4"/>
      <c r="F40" s="4"/>
      <c r="G40" s="4"/>
      <c r="H40" s="4"/>
      <c r="I40" s="4"/>
      <c r="J40" s="4"/>
      <c r="K40" s="4"/>
      <c r="L40" s="4"/>
      <c r="M40" s="4"/>
      <c r="N40" s="4"/>
      <c r="R40" s="13"/>
      <c r="S40" s="13"/>
      <c r="T40" s="13"/>
      <c r="U40" s="13"/>
      <c r="V40" s="4"/>
      <c r="W40" s="4"/>
      <c r="X40" s="13"/>
    </row>
    <row r="41" spans="1:24" x14ac:dyDescent="0.35">
      <c r="A41" s="64" t="s">
        <v>67</v>
      </c>
      <c r="B41" s="64"/>
      <c r="C41" s="22">
        <v>1981</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0.8214285714285714</v>
      </c>
      <c r="J46" s="25"/>
      <c r="K46" s="4"/>
      <c r="R46" s="8"/>
      <c r="S46" s="8"/>
      <c r="T46" s="8"/>
      <c r="U46" s="4"/>
      <c r="V46" s="4"/>
      <c r="W46" s="4"/>
      <c r="X46" s="13">
        <f>SUM(X30+X29+X28+X27+X26+X25+X23+X13+X12)</f>
        <v>23</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B5:G5" xr:uid="{7FFF7490-377F-437D-BDA8-EABF4307167A}">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8AC71046-4A9B-46C1-B83D-1140046C6F27}">
      <formula1>"Pay and Play, Private, Registered Membership Use, Sports Club/Community Association"</formula1>
    </dataValidation>
    <dataValidation type="list" allowBlank="1" showInputMessage="1" showErrorMessage="1" sqref="N32" xr:uid="{C71181CA-1812-470F-8F1E-E4A0937CCE75}">
      <formula1>"0-10,'11-20,21-30,31-40,41-50,50+"</formula1>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C0FFD-C3E5-4CCA-AA74-AB426A9981DE}">
  <dimension ref="A2:AA72"/>
  <sheetViews>
    <sheetView topLeftCell="E1" workbookViewId="0">
      <selection activeCell="AA13" sqref="AA13"/>
    </sheetView>
  </sheetViews>
  <sheetFormatPr defaultRowHeight="14.5" x14ac:dyDescent="0.35"/>
  <cols>
    <col min="1" max="1" width="34.08984375" bestFit="1" customWidth="1"/>
    <col min="2" max="2" width="11.36328125" bestFit="1" customWidth="1"/>
    <col min="3" max="3" width="17.90625" bestFit="1" customWidth="1"/>
    <col min="4" max="4" width="8" bestFit="1" customWidth="1"/>
    <col min="5" max="5" width="34.08984375" bestFit="1" customWidth="1"/>
    <col min="6" max="6" width="8" bestFit="1" customWidth="1"/>
    <col min="7" max="7" width="25.36328125" bestFit="1" customWidth="1"/>
    <col min="8" max="8" width="8" bestFit="1" customWidth="1"/>
    <col min="9" max="9" width="22.54296875" bestFit="1" customWidth="1"/>
    <col min="10" max="10" width="8" bestFit="1" customWidth="1"/>
    <col min="11" max="11" width="18.453125" bestFit="1" customWidth="1"/>
    <col min="12" max="12" width="6.453125" bestFit="1" customWidth="1"/>
    <col min="13" max="13" width="34.08984375" bestFit="1" customWidth="1"/>
    <col min="14" max="14" width="7.36328125" bestFit="1" customWidth="1"/>
    <col min="15" max="15" width="11.54296875" bestFit="1" customWidth="1"/>
    <col min="16" max="16" width="6.453125" bestFit="1" customWidth="1"/>
    <col min="18" max="22" width="5.36328125" bestFit="1" customWidth="1"/>
    <col min="24" max="24" width="8.36328125" bestFit="1" customWidth="1"/>
  </cols>
  <sheetData>
    <row r="2" spans="1:27" x14ac:dyDescent="0.35">
      <c r="A2" s="2" t="s">
        <v>1</v>
      </c>
      <c r="B2" s="51" t="s">
        <v>147</v>
      </c>
      <c r="C2" s="52"/>
      <c r="D2" s="52"/>
      <c r="E2" s="52"/>
      <c r="F2" s="52"/>
      <c r="G2" s="53"/>
      <c r="H2" s="3"/>
      <c r="I2" s="54" t="s">
        <v>148</v>
      </c>
      <c r="J2" s="54"/>
      <c r="K2" s="54"/>
      <c r="L2" s="54"/>
      <c r="M2" s="54"/>
      <c r="N2" s="54"/>
      <c r="O2" s="54"/>
      <c r="P2" s="54"/>
      <c r="Q2" s="37"/>
      <c r="R2" s="37"/>
      <c r="S2" s="37"/>
      <c r="T2" s="37"/>
      <c r="U2" s="37"/>
      <c r="V2" s="37"/>
      <c r="W2" s="37"/>
      <c r="X2" s="37"/>
    </row>
    <row r="3" spans="1:27" x14ac:dyDescent="0.35">
      <c r="A3" s="2" t="s">
        <v>2</v>
      </c>
      <c r="B3" s="51" t="s">
        <v>149</v>
      </c>
      <c r="C3" s="52"/>
      <c r="D3" s="52"/>
      <c r="E3" s="52"/>
      <c r="F3" s="52"/>
      <c r="G3" s="53"/>
      <c r="H3" s="3"/>
      <c r="I3" s="54"/>
      <c r="J3" s="54"/>
      <c r="K3" s="54"/>
      <c r="L3" s="54"/>
      <c r="M3" s="54"/>
      <c r="N3" s="54"/>
      <c r="O3" s="54"/>
      <c r="P3" s="54"/>
      <c r="Q3" s="37"/>
      <c r="R3" s="37"/>
      <c r="S3" s="37"/>
      <c r="T3" s="37"/>
      <c r="U3" s="37"/>
      <c r="V3" s="37"/>
      <c r="W3" s="37"/>
      <c r="X3" s="37"/>
    </row>
    <row r="4" spans="1:27" x14ac:dyDescent="0.35">
      <c r="A4" s="2" t="s">
        <v>3</v>
      </c>
      <c r="B4" s="51">
        <v>1010718</v>
      </c>
      <c r="C4" s="52"/>
      <c r="D4" s="52"/>
      <c r="E4" s="52"/>
      <c r="F4" s="52"/>
      <c r="G4" s="53"/>
      <c r="H4" s="3"/>
      <c r="I4" s="54"/>
      <c r="J4" s="54"/>
      <c r="K4" s="54"/>
      <c r="L4" s="54"/>
      <c r="M4" s="54"/>
      <c r="N4" s="54"/>
      <c r="O4" s="54"/>
      <c r="P4" s="54"/>
      <c r="Q4" s="37"/>
      <c r="R4" s="37"/>
      <c r="S4" s="37"/>
      <c r="T4" s="37"/>
      <c r="U4" s="37"/>
      <c r="V4" s="37"/>
      <c r="W4" s="37"/>
      <c r="X4" s="37"/>
    </row>
    <row r="5" spans="1:27"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7" x14ac:dyDescent="0.35">
      <c r="A6" s="2" t="s">
        <v>5</v>
      </c>
      <c r="B6" s="51" t="s">
        <v>83</v>
      </c>
      <c r="C6" s="52"/>
      <c r="D6" s="52"/>
      <c r="E6" s="52"/>
      <c r="F6" s="52"/>
      <c r="G6" s="53"/>
      <c r="H6" s="3"/>
      <c r="I6" s="54"/>
      <c r="J6" s="54"/>
      <c r="K6" s="54"/>
      <c r="L6" s="54"/>
      <c r="M6" s="54"/>
      <c r="N6" s="54"/>
      <c r="O6" s="54"/>
      <c r="P6" s="54"/>
      <c r="Q6" s="37"/>
      <c r="R6" s="37"/>
      <c r="S6" s="37"/>
      <c r="T6" s="37"/>
      <c r="U6" s="37"/>
      <c r="V6" s="37"/>
      <c r="W6" s="37"/>
      <c r="X6" s="37"/>
    </row>
    <row r="7" spans="1:27" x14ac:dyDescent="0.35">
      <c r="A7" s="2" t="s">
        <v>6</v>
      </c>
      <c r="B7" s="51" t="s">
        <v>84</v>
      </c>
      <c r="C7" s="52"/>
      <c r="D7" s="52"/>
      <c r="E7" s="52"/>
      <c r="F7" s="52"/>
      <c r="G7" s="53"/>
      <c r="H7" s="3"/>
      <c r="I7" s="54"/>
      <c r="J7" s="54"/>
      <c r="K7" s="54"/>
      <c r="L7" s="54"/>
      <c r="M7" s="54"/>
      <c r="N7" s="54"/>
      <c r="O7" s="54"/>
      <c r="P7" s="54"/>
      <c r="Q7" s="37"/>
      <c r="R7" s="37"/>
      <c r="S7" s="37"/>
      <c r="T7" s="37"/>
      <c r="U7" s="37"/>
      <c r="V7" s="37"/>
      <c r="W7" s="37"/>
      <c r="X7" s="37"/>
    </row>
    <row r="8" spans="1:27" x14ac:dyDescent="0.35">
      <c r="A8" s="2" t="s">
        <v>7</v>
      </c>
      <c r="B8" s="51" t="s">
        <v>147</v>
      </c>
      <c r="C8" s="52"/>
      <c r="D8" s="52"/>
      <c r="E8" s="52"/>
      <c r="F8" s="52"/>
      <c r="G8" s="53"/>
      <c r="H8" s="3"/>
      <c r="I8" s="54"/>
      <c r="J8" s="54"/>
      <c r="K8" s="54"/>
      <c r="L8" s="54"/>
      <c r="M8" s="54"/>
      <c r="N8" s="54"/>
      <c r="O8" s="54"/>
      <c r="P8" s="54"/>
      <c r="Q8" s="37"/>
      <c r="R8" s="37"/>
      <c r="S8" s="37"/>
      <c r="T8" s="37"/>
      <c r="U8" s="37"/>
      <c r="V8" s="37"/>
      <c r="W8" s="37"/>
      <c r="X8" s="37"/>
    </row>
    <row r="9" spans="1:27" x14ac:dyDescent="0.35">
      <c r="A9" s="6"/>
      <c r="B9" s="6"/>
      <c r="C9" s="4"/>
      <c r="D9" s="3"/>
      <c r="E9" s="4"/>
      <c r="F9" s="3"/>
      <c r="G9" s="4"/>
      <c r="H9" s="3"/>
      <c r="I9" s="4"/>
      <c r="J9" s="3"/>
      <c r="K9" s="4"/>
    </row>
    <row r="10" spans="1:27" x14ac:dyDescent="0.35">
      <c r="A10" s="27" t="s">
        <v>8</v>
      </c>
      <c r="B10" s="7">
        <f>SUM(I46)</f>
        <v>0.6071428571428571</v>
      </c>
      <c r="D10" s="3"/>
      <c r="E10" s="4"/>
      <c r="F10" s="3"/>
      <c r="G10" s="4"/>
      <c r="H10" s="3"/>
      <c r="I10" s="4"/>
      <c r="J10" s="3"/>
      <c r="K10" s="4"/>
    </row>
    <row r="11" spans="1:27" x14ac:dyDescent="0.35">
      <c r="A11" s="4"/>
      <c r="B11" s="4"/>
      <c r="C11" s="4"/>
      <c r="D11" s="3"/>
      <c r="E11" s="4"/>
      <c r="F11" s="3"/>
      <c r="G11" s="4"/>
      <c r="H11" s="3"/>
      <c r="I11" s="4"/>
      <c r="J11" s="3"/>
      <c r="K11" s="4"/>
      <c r="R11" s="8"/>
      <c r="S11" s="8"/>
      <c r="T11" s="8"/>
      <c r="U11" s="4"/>
      <c r="V11" s="4"/>
      <c r="W11" s="4"/>
      <c r="X11" s="9" t="s">
        <v>9</v>
      </c>
    </row>
    <row r="12" spans="1:27" x14ac:dyDescent="0.35">
      <c r="A12" s="56" t="s">
        <v>10</v>
      </c>
      <c r="B12" s="57"/>
      <c r="C12" s="11" t="s">
        <v>11</v>
      </c>
      <c r="D12" s="12"/>
      <c r="E12" s="11" t="s">
        <v>12</v>
      </c>
      <c r="F12" s="12" t="s">
        <v>85</v>
      </c>
      <c r="G12" s="11" t="s">
        <v>13</v>
      </c>
      <c r="H12" s="12"/>
      <c r="I12" s="11" t="s">
        <v>14</v>
      </c>
      <c r="J12" s="12" t="s">
        <v>15</v>
      </c>
      <c r="K12" s="11" t="s">
        <v>16</v>
      </c>
      <c r="L12" s="12"/>
      <c r="M12" s="58" t="s">
        <v>0</v>
      </c>
      <c r="N12" s="58"/>
      <c r="O12" s="58"/>
      <c r="P12" s="58"/>
      <c r="R12" s="13">
        <f>IF(D12="X",4,0)</f>
        <v>0</v>
      </c>
      <c r="S12" s="13">
        <f>IF(F12="X",3,0)</f>
        <v>3</v>
      </c>
      <c r="T12" s="13">
        <f>IF(H12="X",2,0)</f>
        <v>0</v>
      </c>
      <c r="U12" s="13">
        <f>IF(J12="X",1,0)</f>
        <v>0</v>
      </c>
      <c r="V12" s="13">
        <f>IF(L12="X",0,0)</f>
        <v>0</v>
      </c>
      <c r="W12" s="4"/>
      <c r="X12" s="13">
        <f>SUM(R12:V12)</f>
        <v>3</v>
      </c>
    </row>
    <row r="13" spans="1:27"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c r="AA13" t="s">
        <v>150</v>
      </c>
    </row>
    <row r="14" spans="1:27"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7" x14ac:dyDescent="0.35">
      <c r="A15" s="10" t="s">
        <v>21</v>
      </c>
      <c r="B15" s="10" t="s">
        <v>22</v>
      </c>
      <c r="C15" s="4"/>
      <c r="D15" s="3"/>
      <c r="E15" s="4"/>
      <c r="F15" s="3"/>
      <c r="G15" s="4"/>
      <c r="H15" s="3"/>
      <c r="I15" s="4"/>
      <c r="J15" s="3"/>
      <c r="K15" s="4"/>
      <c r="L15" s="3"/>
      <c r="M15" s="59"/>
      <c r="N15" s="59"/>
      <c r="O15" s="59"/>
      <c r="P15" s="59"/>
    </row>
    <row r="16" spans="1:27" x14ac:dyDescent="0.35">
      <c r="A16" s="16" t="s">
        <v>151</v>
      </c>
      <c r="B16" s="16">
        <v>2021381</v>
      </c>
      <c r="C16" s="11" t="s">
        <v>11</v>
      </c>
      <c r="D16" s="12"/>
      <c r="E16" s="11" t="s">
        <v>12</v>
      </c>
      <c r="F16" s="12" t="s">
        <v>85</v>
      </c>
      <c r="G16" s="11" t="s">
        <v>13</v>
      </c>
      <c r="H16" s="12"/>
      <c r="I16" s="11" t="s">
        <v>14</v>
      </c>
      <c r="J16" s="12"/>
      <c r="K16" s="11" t="s">
        <v>16</v>
      </c>
      <c r="L16" s="38"/>
      <c r="M16" s="55"/>
      <c r="N16" s="55"/>
      <c r="O16" s="55"/>
      <c r="P16" s="55"/>
      <c r="R16" s="13">
        <f t="shared" ref="R16:R21" si="0">IF(D15="x",10,0)</f>
        <v>0</v>
      </c>
      <c r="S16" s="13">
        <f>IF(F16="x",8,0)</f>
        <v>8</v>
      </c>
      <c r="T16" s="13">
        <f t="shared" ref="T16:T21" si="1">IF(H15="x",5,0)</f>
        <v>0</v>
      </c>
      <c r="U16" s="13">
        <f t="shared" ref="U16:U21" si="2">IF(J15="X",2,0)</f>
        <v>0</v>
      </c>
      <c r="V16" s="13">
        <f t="shared" ref="V16:V21" si="3">IF(L15="X",0,0)</f>
        <v>0</v>
      </c>
      <c r="W16" s="4"/>
      <c r="X16" s="13">
        <f>SUM(R16:V16)</f>
        <v>8</v>
      </c>
    </row>
    <row r="17" spans="1:24" x14ac:dyDescent="0.35">
      <c r="A17" s="16"/>
      <c r="B17" s="16"/>
      <c r="C17" s="11" t="s">
        <v>11</v>
      </c>
      <c r="D17" s="12"/>
      <c r="E17" s="11" t="s">
        <v>12</v>
      </c>
      <c r="F17" s="12"/>
      <c r="G17" s="11" t="s">
        <v>13</v>
      </c>
      <c r="H17" s="12"/>
      <c r="I17" s="11" t="s">
        <v>14</v>
      </c>
      <c r="J17" s="12"/>
      <c r="K17" s="11" t="s">
        <v>16</v>
      </c>
      <c r="L17" s="38"/>
      <c r="M17" s="55"/>
      <c r="N17" s="55"/>
      <c r="O17" s="55"/>
      <c r="P17" s="55"/>
      <c r="R17" s="13">
        <f t="shared" si="0"/>
        <v>0</v>
      </c>
      <c r="S17" s="13">
        <f>IF(F17="x",8,0)</f>
        <v>0</v>
      </c>
      <c r="T17" s="13">
        <f t="shared" si="1"/>
        <v>0</v>
      </c>
      <c r="U17" s="13">
        <f t="shared" si="2"/>
        <v>0</v>
      </c>
      <c r="V17" s="13">
        <f t="shared" si="3"/>
        <v>0</v>
      </c>
      <c r="W17" s="4"/>
      <c r="X17" s="13">
        <f t="shared" ref="X17:X21" si="4">SUM(R17:V17)</f>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IF(F17="x",8,0)</f>
        <v>0</v>
      </c>
      <c r="T18" s="13">
        <f t="shared" si="1"/>
        <v>0</v>
      </c>
      <c r="U18" s="13">
        <f t="shared" si="2"/>
        <v>0</v>
      </c>
      <c r="V18" s="13">
        <f t="shared" si="3"/>
        <v>0</v>
      </c>
      <c r="W18" s="4"/>
      <c r="X18" s="13">
        <f t="shared" si="4"/>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IF(F18="x",8,0)</f>
        <v>0</v>
      </c>
      <c r="T19" s="13">
        <f t="shared" si="1"/>
        <v>0</v>
      </c>
      <c r="U19" s="13">
        <f t="shared" si="2"/>
        <v>0</v>
      </c>
      <c r="V19" s="13">
        <f t="shared" si="3"/>
        <v>0</v>
      </c>
      <c r="W19" s="4"/>
      <c r="X19" s="13">
        <f t="shared" si="4"/>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IF(F19="x",8,0)</f>
        <v>0</v>
      </c>
      <c r="T20" s="13">
        <f t="shared" si="1"/>
        <v>0</v>
      </c>
      <c r="U20" s="13">
        <f t="shared" si="2"/>
        <v>0</v>
      </c>
      <c r="V20" s="13">
        <f t="shared" si="3"/>
        <v>0</v>
      </c>
      <c r="W20" s="4"/>
      <c r="X20" s="13">
        <f t="shared" si="4"/>
        <v>0</v>
      </c>
    </row>
    <row r="21" spans="1:24" x14ac:dyDescent="0.35">
      <c r="A21" s="17"/>
      <c r="B21" s="17"/>
      <c r="C21" s="11" t="s">
        <v>11</v>
      </c>
      <c r="D21" s="12"/>
      <c r="E21" s="11" t="s">
        <v>12</v>
      </c>
      <c r="F21" s="12"/>
      <c r="G21" s="11" t="s">
        <v>13</v>
      </c>
      <c r="H21" s="12"/>
      <c r="I21" s="11" t="s">
        <v>14</v>
      </c>
      <c r="J21" s="12"/>
      <c r="K21" s="11" t="s">
        <v>16</v>
      </c>
      <c r="L21" s="38"/>
      <c r="M21" s="73"/>
      <c r="N21" s="74"/>
      <c r="O21" s="74"/>
      <c r="P21" s="75"/>
      <c r="R21" s="13">
        <f t="shared" si="0"/>
        <v>0</v>
      </c>
      <c r="S21" s="13">
        <f>IF(F20="x",8,0)</f>
        <v>0</v>
      </c>
      <c r="T21" s="13">
        <f t="shared" si="1"/>
        <v>0</v>
      </c>
      <c r="U21" s="13">
        <f t="shared" si="2"/>
        <v>0</v>
      </c>
      <c r="V21" s="13">
        <f t="shared" si="3"/>
        <v>0</v>
      </c>
      <c r="W21" s="4"/>
      <c r="X21" s="13">
        <f t="shared" si="4"/>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ref="R22" si="5">IF(D22="x",10,0)</f>
        <v>0</v>
      </c>
      <c r="S22" s="13">
        <f t="shared" ref="S22" si="6">IF(F22="x",8,0)</f>
        <v>0</v>
      </c>
      <c r="T22" s="13">
        <f t="shared" ref="T22" si="7">IF(H22="x",5,0)</f>
        <v>0</v>
      </c>
      <c r="U22" s="13">
        <f t="shared" ref="U22" si="8">IF(J22="X",2,0)</f>
        <v>0</v>
      </c>
      <c r="V22" s="13">
        <f t="shared" ref="V22" si="9">IF(L22="X",0,0)</f>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SUM(X16:X22)/L23</f>
        <v>8</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c r="E25" s="11" t="s">
        <v>27</v>
      </c>
      <c r="F25" s="12"/>
      <c r="G25" s="11" t="s">
        <v>28</v>
      </c>
      <c r="H25" s="12" t="s">
        <v>85</v>
      </c>
      <c r="I25" s="4"/>
      <c r="J25" s="3"/>
      <c r="K25" s="4"/>
      <c r="M25" s="55"/>
      <c r="N25" s="55"/>
      <c r="O25" s="55"/>
      <c r="P25" s="55"/>
      <c r="R25" s="13">
        <f>IF(D25="x",2,0)</f>
        <v>0</v>
      </c>
      <c r="S25" s="13">
        <f>IF(F25="x",1,0)</f>
        <v>0</v>
      </c>
      <c r="T25" s="13">
        <f>IF(H25="x",0,0)</f>
        <v>0</v>
      </c>
      <c r="U25" s="13"/>
      <c r="V25" s="4"/>
      <c r="W25" s="4"/>
      <c r="X25" s="13">
        <f t="shared" ref="X25:X29" si="10">SUM(R25:V25)</f>
        <v>0</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10"/>
        <v>1</v>
      </c>
    </row>
    <row r="27" spans="1:24" x14ac:dyDescent="0.35">
      <c r="A27" s="56" t="s">
        <v>32</v>
      </c>
      <c r="B27" s="57"/>
      <c r="C27" s="11" t="s">
        <v>11</v>
      </c>
      <c r="D27" s="12"/>
      <c r="E27" s="11" t="s">
        <v>12</v>
      </c>
      <c r="F27" s="12"/>
      <c r="G27" s="22" t="s">
        <v>13</v>
      </c>
      <c r="H27" s="12" t="s">
        <v>85</v>
      </c>
      <c r="I27" s="11" t="s">
        <v>14</v>
      </c>
      <c r="J27" s="12" t="s">
        <v>15</v>
      </c>
      <c r="K27" s="4"/>
      <c r="M27" s="55"/>
      <c r="N27" s="55"/>
      <c r="O27" s="55"/>
      <c r="P27" s="55"/>
      <c r="R27" s="13">
        <f>IF(D27="x",3,0)</f>
        <v>0</v>
      </c>
      <c r="S27" s="13">
        <f>IF(F27="x",2,0)</f>
        <v>0</v>
      </c>
      <c r="T27" s="13">
        <f>IF(H27="x",1,0)</f>
        <v>1</v>
      </c>
      <c r="U27" s="13">
        <f>IF(J27="X",0,0)</f>
        <v>0</v>
      </c>
      <c r="V27" s="4"/>
      <c r="W27" s="4"/>
      <c r="X27" s="13">
        <f t="shared" si="10"/>
        <v>1</v>
      </c>
    </row>
    <row r="28" spans="1:24" x14ac:dyDescent="0.35">
      <c r="A28" s="56" t="s">
        <v>33</v>
      </c>
      <c r="B28" s="57"/>
      <c r="C28" s="11" t="s">
        <v>12</v>
      </c>
      <c r="D28" s="12"/>
      <c r="E28" s="11" t="s">
        <v>34</v>
      </c>
      <c r="F28" s="12" t="s">
        <v>85</v>
      </c>
      <c r="G28" s="11" t="s">
        <v>14</v>
      </c>
      <c r="H28" s="12" t="s">
        <v>15</v>
      </c>
      <c r="I28" s="4"/>
      <c r="J28" s="3"/>
      <c r="K28" s="4"/>
      <c r="M28" s="55"/>
      <c r="N28" s="55"/>
      <c r="O28" s="55"/>
      <c r="P28" s="55"/>
      <c r="R28" s="13">
        <f>IF(D28="x",2,0)</f>
        <v>0</v>
      </c>
      <c r="S28" s="13">
        <f>IF(F28="x",1,0)</f>
        <v>1</v>
      </c>
      <c r="T28" s="13">
        <f>IF(H28="x",0,0)</f>
        <v>0</v>
      </c>
      <c r="U28" s="13"/>
      <c r="V28" s="4"/>
      <c r="W28" s="4"/>
      <c r="X28" s="13">
        <f t="shared" si="10"/>
        <v>1</v>
      </c>
    </row>
    <row r="29" spans="1:24" x14ac:dyDescent="0.35">
      <c r="A29" s="65" t="s">
        <v>35</v>
      </c>
      <c r="B29" s="66"/>
      <c r="C29" s="11" t="s">
        <v>12</v>
      </c>
      <c r="D29" s="12"/>
      <c r="E29" s="11" t="s">
        <v>34</v>
      </c>
      <c r="F29" s="12" t="s">
        <v>85</v>
      </c>
      <c r="G29" s="11" t="s">
        <v>14</v>
      </c>
      <c r="H29" s="12"/>
      <c r="I29" s="4"/>
      <c r="J29" s="3"/>
      <c r="K29" s="4"/>
      <c r="M29" s="55"/>
      <c r="N29" s="55"/>
      <c r="O29" s="55"/>
      <c r="P29" s="55"/>
      <c r="R29" s="13">
        <f>IF(D29="x",2,0)</f>
        <v>0</v>
      </c>
      <c r="S29" s="13">
        <f>IF(F29="x",1,0)</f>
        <v>1</v>
      </c>
      <c r="T29" s="13">
        <f>IF(H29="x",0,0)</f>
        <v>0</v>
      </c>
      <c r="U29" s="13">
        <f>IF(J29="X",2,0)</f>
        <v>0</v>
      </c>
      <c r="V29" s="4"/>
      <c r="W29" s="4"/>
      <c r="X29" s="13">
        <f t="shared" si="10"/>
        <v>1</v>
      </c>
    </row>
    <row r="30" spans="1:24" x14ac:dyDescent="0.35">
      <c r="A30" s="56" t="s">
        <v>36</v>
      </c>
      <c r="B30" s="57"/>
      <c r="C30" s="11" t="s">
        <v>37</v>
      </c>
      <c r="D30" s="12"/>
      <c r="E30" s="11" t="s">
        <v>34</v>
      </c>
      <c r="F30" s="12" t="s">
        <v>85</v>
      </c>
      <c r="G30" s="11" t="s">
        <v>38</v>
      </c>
      <c r="H30" s="12"/>
      <c r="I30" s="4"/>
      <c r="J30" s="3"/>
      <c r="K30" s="4"/>
      <c r="M30" s="55"/>
      <c r="N30" s="55"/>
      <c r="O30" s="55"/>
      <c r="P30" s="55"/>
      <c r="R30" s="13">
        <f>IF(D30="x",2,0)</f>
        <v>0</v>
      </c>
      <c r="S30" s="13">
        <f>IF(F30="x",1,0)</f>
        <v>1</v>
      </c>
      <c r="T30" s="13">
        <f>IF(H30="x",0,0)</f>
        <v>0</v>
      </c>
      <c r="U30" s="13">
        <f>IF(J30="X",2,0)</f>
        <v>0</v>
      </c>
      <c r="V30" s="4"/>
      <c r="W30" s="4"/>
      <c r="X30" s="13">
        <f t="shared" ref="X30" si="11">SUM(R30:V30)</f>
        <v>1</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0</v>
      </c>
      <c r="E32" s="11" t="s">
        <v>41</v>
      </c>
      <c r="F32" s="29" t="b">
        <v>0</v>
      </c>
      <c r="G32" s="11" t="s">
        <v>42</v>
      </c>
      <c r="H32" s="29" t="b">
        <v>0</v>
      </c>
      <c r="I32" s="11" t="s">
        <v>43</v>
      </c>
      <c r="J32" s="29" t="b">
        <v>0</v>
      </c>
      <c r="K32" s="11" t="s">
        <v>44</v>
      </c>
      <c r="L32" s="30" t="b">
        <v>0</v>
      </c>
      <c r="M32" s="11" t="s">
        <v>45</v>
      </c>
      <c r="N32" s="45">
        <v>45981</v>
      </c>
      <c r="O32" s="11" t="s">
        <v>47</v>
      </c>
      <c r="P32" s="30" t="b">
        <v>0</v>
      </c>
      <c r="R32" s="13"/>
      <c r="S32" s="13"/>
      <c r="T32" s="13"/>
      <c r="U32" s="13"/>
      <c r="V32" s="4"/>
      <c r="W32" s="4"/>
      <c r="X32" s="13"/>
    </row>
    <row r="33" spans="1:24" x14ac:dyDescent="0.35">
      <c r="A33" s="64" t="s">
        <v>48</v>
      </c>
      <c r="B33" s="64"/>
      <c r="C33" s="11" t="s">
        <v>11</v>
      </c>
      <c r="D33" s="29" t="b">
        <v>0</v>
      </c>
      <c r="E33" s="11" t="s">
        <v>12</v>
      </c>
      <c r="F33" s="29" t="b">
        <v>0</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0</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0</v>
      </c>
      <c r="E36" s="34" t="s">
        <v>60</v>
      </c>
      <c r="F36" s="36" t="b">
        <v>0</v>
      </c>
      <c r="G36" s="4" t="s">
        <v>61</v>
      </c>
      <c r="H36" s="36" t="b">
        <v>0</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c r="D40" s="4"/>
      <c r="E40" s="4"/>
      <c r="F40" s="4"/>
      <c r="G40" s="4"/>
      <c r="H40" s="4"/>
      <c r="I40" s="4"/>
      <c r="J40" s="4"/>
      <c r="K40" s="4"/>
      <c r="L40" s="4"/>
      <c r="M40" s="4"/>
      <c r="N40" s="4"/>
      <c r="R40" s="13"/>
      <c r="S40" s="13"/>
      <c r="T40" s="13"/>
      <c r="U40" s="13"/>
      <c r="V40" s="4"/>
      <c r="W40" s="4"/>
      <c r="X40" s="13"/>
    </row>
    <row r="41" spans="1:24" x14ac:dyDescent="0.35">
      <c r="A41" s="64" t="s">
        <v>67</v>
      </c>
      <c r="B41" s="64"/>
      <c r="C41" s="22">
        <v>1996</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v>2017</v>
      </c>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v>2004</v>
      </c>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0.6071428571428571</v>
      </c>
      <c r="J46" s="25"/>
      <c r="K46" s="4"/>
      <c r="R46" s="8"/>
      <c r="S46" s="8"/>
      <c r="T46" s="8"/>
      <c r="U46" s="4"/>
      <c r="V46" s="4"/>
      <c r="W46" s="4"/>
      <c r="X46" s="13">
        <f>SUM(X30+X29+X28+X27+X26+X25+X23+X13+X12)</f>
        <v>17</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B5:G5" xr:uid="{5192B154-2F17-4942-87B7-6A856703D347}">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B3E9FDE6-D039-4F0F-8871-68F518037031}">
      <formula1>"Pay and Play, Private, Registered Membership Use, Sports Club/Community Association"</formula1>
    </dataValidation>
    <dataValidation type="list" allowBlank="1" showInputMessage="1" showErrorMessage="1" sqref="N32" xr:uid="{A74B1F02-D02E-4489-A2C5-44A71C1EC4D8}">
      <formula1>"0-10,'11-20,21-30,31-40,41-50,50+"</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74ABE-42D0-4F15-8E45-538ABD560DB0}">
  <dimension ref="A2:X72"/>
  <sheetViews>
    <sheetView workbookViewId="0">
      <selection activeCell="A61" sqref="A61"/>
    </sheetView>
  </sheetViews>
  <sheetFormatPr defaultRowHeight="14.5" x14ac:dyDescent="0.35"/>
  <cols>
    <col min="1" max="1" width="34.08984375" bestFit="1" customWidth="1"/>
    <col min="2" max="2" width="11.36328125" bestFit="1" customWidth="1"/>
    <col min="3" max="3" width="17.90625" bestFit="1" customWidth="1"/>
    <col min="4" max="4" width="8" bestFit="1" customWidth="1"/>
    <col min="5" max="5" width="34.08984375" bestFit="1" customWidth="1"/>
    <col min="6" max="6" width="8" bestFit="1" customWidth="1"/>
    <col min="7" max="7" width="25.36328125" bestFit="1" customWidth="1"/>
    <col min="8" max="8" width="8" bestFit="1" customWidth="1"/>
    <col min="9" max="9" width="22.54296875" bestFit="1" customWidth="1"/>
    <col min="10" max="10" width="8" bestFit="1" customWidth="1"/>
    <col min="11" max="11" width="18.453125" bestFit="1" customWidth="1"/>
    <col min="12" max="12" width="6.453125" bestFit="1" customWidth="1"/>
    <col min="13" max="13" width="34.08984375" bestFit="1" customWidth="1"/>
    <col min="14" max="14" width="7.36328125" bestFit="1" customWidth="1"/>
    <col min="15" max="15" width="11.54296875" bestFit="1" customWidth="1"/>
    <col min="16" max="16" width="6.453125" bestFit="1" customWidth="1"/>
    <col min="18" max="22" width="5.36328125" bestFit="1" customWidth="1"/>
    <col min="24" max="24" width="8.36328125" bestFit="1" customWidth="1"/>
  </cols>
  <sheetData>
    <row r="2" spans="1:24" x14ac:dyDescent="0.35">
      <c r="A2" s="2" t="s">
        <v>1</v>
      </c>
      <c r="B2" s="51" t="s">
        <v>152</v>
      </c>
      <c r="C2" s="52"/>
      <c r="D2" s="52"/>
      <c r="E2" s="52"/>
      <c r="F2" s="52"/>
      <c r="G2" s="53"/>
      <c r="H2" s="3"/>
      <c r="I2" s="54" t="s">
        <v>153</v>
      </c>
      <c r="J2" s="54"/>
      <c r="K2" s="54"/>
      <c r="L2" s="54"/>
      <c r="M2" s="54"/>
      <c r="N2" s="54"/>
      <c r="O2" s="54"/>
      <c r="P2" s="54"/>
      <c r="Q2" s="37"/>
      <c r="R2" s="37"/>
      <c r="S2" s="37"/>
      <c r="T2" s="37"/>
      <c r="U2" s="37"/>
      <c r="V2" s="37"/>
      <c r="W2" s="37"/>
      <c r="X2" s="37"/>
    </row>
    <row r="3" spans="1:24" x14ac:dyDescent="0.35">
      <c r="A3" s="2" t="s">
        <v>2</v>
      </c>
      <c r="B3" s="51" t="s">
        <v>154</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v>30010777</v>
      </c>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83</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155</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152</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0.7142857142857143</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t="s">
        <v>156</v>
      </c>
      <c r="G12" s="11" t="s">
        <v>13</v>
      </c>
      <c r="H12" s="12"/>
      <c r="I12" s="11" t="s">
        <v>14</v>
      </c>
      <c r="J12" s="12" t="s">
        <v>15</v>
      </c>
      <c r="K12" s="11" t="s">
        <v>16</v>
      </c>
      <c r="L12" s="12"/>
      <c r="M12" s="58" t="s">
        <v>0</v>
      </c>
      <c r="N12" s="58"/>
      <c r="O12" s="58"/>
      <c r="P12" s="58"/>
      <c r="R12" s="13">
        <f>IF(D12="X",4,0)</f>
        <v>0</v>
      </c>
      <c r="S12" s="13">
        <f>IF(F12="X",3,0)</f>
        <v>3</v>
      </c>
      <c r="T12" s="13">
        <f>IF(H12="X",2,0)</f>
        <v>0</v>
      </c>
      <c r="U12" s="13">
        <f>IF(J12="X",1,0)</f>
        <v>0</v>
      </c>
      <c r="V12" s="13">
        <f>IF(L12="X",0,0)</f>
        <v>0</v>
      </c>
      <c r="W12" s="4"/>
      <c r="X12" s="13">
        <f>SUM(R12:V12)</f>
        <v>3</v>
      </c>
    </row>
    <row r="13" spans="1:24" x14ac:dyDescent="0.35">
      <c r="A13" s="56" t="s">
        <v>17</v>
      </c>
      <c r="B13" s="57"/>
      <c r="C13" s="11" t="s">
        <v>18</v>
      </c>
      <c r="D13" s="12"/>
      <c r="E13" s="11" t="s">
        <v>19</v>
      </c>
      <c r="F13" s="12" t="s">
        <v>156</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 t="shared" ref="R15:R22" si="0">IF(D15="x",10,0)</f>
        <v>0</v>
      </c>
      <c r="S15" s="13">
        <f>IF(F16="x",8,0)</f>
        <v>8</v>
      </c>
      <c r="T15" s="13">
        <f t="shared" ref="T15:T22" si="1">IF(H15="x",5,0)</f>
        <v>0</v>
      </c>
      <c r="U15" s="13">
        <f t="shared" ref="U15:U22" si="2">IF(J15="X",2,0)</f>
        <v>0</v>
      </c>
      <c r="V15" s="13">
        <f t="shared" ref="V15:V22" si="3">IF(L15="X",0,0)</f>
        <v>0</v>
      </c>
      <c r="W15" s="4"/>
      <c r="X15" s="13">
        <f>SUM(R15:V15)</f>
        <v>8</v>
      </c>
    </row>
    <row r="16" spans="1:24" x14ac:dyDescent="0.35">
      <c r="A16" s="16" t="s">
        <v>157</v>
      </c>
      <c r="B16" s="16">
        <v>30029919</v>
      </c>
      <c r="C16" s="11" t="s">
        <v>11</v>
      </c>
      <c r="D16" s="12"/>
      <c r="E16" s="11" t="s">
        <v>12</v>
      </c>
      <c r="F16" s="12" t="s">
        <v>85</v>
      </c>
      <c r="G16" s="11" t="s">
        <v>13</v>
      </c>
      <c r="H16" s="12"/>
      <c r="I16" s="11" t="s">
        <v>14</v>
      </c>
      <c r="J16" s="12"/>
      <c r="K16" s="11" t="s">
        <v>16</v>
      </c>
      <c r="L16" s="38"/>
      <c r="M16" s="55"/>
      <c r="N16" s="55"/>
      <c r="O16" s="55"/>
      <c r="P16" s="55"/>
      <c r="R16" s="13">
        <f t="shared" si="0"/>
        <v>0</v>
      </c>
      <c r="S16" s="13">
        <f t="shared" ref="S16:S22" si="4">IF(F16="x",8,0)</f>
        <v>8</v>
      </c>
      <c r="T16" s="13">
        <f t="shared" si="1"/>
        <v>0</v>
      </c>
      <c r="U16" s="13">
        <f t="shared" si="2"/>
        <v>0</v>
      </c>
      <c r="V16" s="13">
        <f t="shared" si="3"/>
        <v>0</v>
      </c>
      <c r="W16" s="4"/>
      <c r="X16" s="13">
        <f t="shared" ref="X16:X20" si="5">SUM(R16:V16)</f>
        <v>8</v>
      </c>
    </row>
    <row r="17" spans="1:24" x14ac:dyDescent="0.35">
      <c r="A17" s="16" t="s">
        <v>158</v>
      </c>
      <c r="B17" s="16">
        <v>30029920</v>
      </c>
      <c r="C17" s="11" t="s">
        <v>11</v>
      </c>
      <c r="D17" s="12"/>
      <c r="E17" s="11" t="s">
        <v>12</v>
      </c>
      <c r="F17" s="12" t="s">
        <v>85</v>
      </c>
      <c r="G17" s="11" t="s">
        <v>13</v>
      </c>
      <c r="H17" s="12"/>
      <c r="I17" s="11" t="s">
        <v>14</v>
      </c>
      <c r="J17" s="12"/>
      <c r="K17" s="11" t="s">
        <v>16</v>
      </c>
      <c r="L17" s="38"/>
      <c r="M17" s="55"/>
      <c r="N17" s="55"/>
      <c r="O17" s="55"/>
      <c r="P17" s="55"/>
      <c r="R17" s="13">
        <f t="shared" si="0"/>
        <v>0</v>
      </c>
      <c r="S17" s="13">
        <f>IF(F18="x",8,0)</f>
        <v>0</v>
      </c>
      <c r="T17" s="13">
        <f t="shared" si="1"/>
        <v>0</v>
      </c>
      <c r="U17" s="13">
        <f t="shared" si="2"/>
        <v>0</v>
      </c>
      <c r="V17" s="13">
        <f t="shared" si="3"/>
        <v>0</v>
      </c>
      <c r="W17" s="4"/>
      <c r="X17" s="13">
        <f t="shared" si="5"/>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si="4"/>
        <v>0</v>
      </c>
      <c r="T18" s="13">
        <f t="shared" si="1"/>
        <v>0</v>
      </c>
      <c r="U18" s="13">
        <f t="shared" si="2"/>
        <v>0</v>
      </c>
      <c r="V18" s="13">
        <f t="shared" si="3"/>
        <v>0</v>
      </c>
      <c r="W18" s="4"/>
      <c r="X18" s="13">
        <f t="shared" si="5"/>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4"/>
        <v>0</v>
      </c>
      <c r="T19" s="13">
        <f t="shared" si="1"/>
        <v>0</v>
      </c>
      <c r="U19" s="13">
        <f t="shared" si="2"/>
        <v>0</v>
      </c>
      <c r="V19" s="13">
        <f t="shared" si="3"/>
        <v>0</v>
      </c>
      <c r="W19" s="4"/>
      <c r="X19" s="13">
        <f t="shared" si="5"/>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4"/>
        <v>0</v>
      </c>
      <c r="T20" s="13">
        <f t="shared" si="1"/>
        <v>0</v>
      </c>
      <c r="U20" s="13">
        <f t="shared" si="2"/>
        <v>0</v>
      </c>
      <c r="V20" s="13">
        <f t="shared" si="3"/>
        <v>0</v>
      </c>
      <c r="W20" s="4"/>
      <c r="X20" s="13">
        <f t="shared" si="5"/>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4"/>
        <v>0</v>
      </c>
      <c r="T21" s="13">
        <f t="shared" si="1"/>
        <v>0</v>
      </c>
      <c r="U21" s="13">
        <f t="shared" si="2"/>
        <v>0</v>
      </c>
      <c r="V21" s="13">
        <f t="shared" si="3"/>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4"/>
        <v>0</v>
      </c>
      <c r="T22" s="13">
        <f t="shared" si="1"/>
        <v>0</v>
      </c>
      <c r="U22" s="13">
        <f t="shared" si="2"/>
        <v>0</v>
      </c>
      <c r="V22" s="13">
        <f t="shared" si="3"/>
        <v>0</v>
      </c>
      <c r="W22" s="4"/>
      <c r="X22" s="13">
        <f>SUM(R22:V22)</f>
        <v>0</v>
      </c>
    </row>
    <row r="23" spans="1:24" x14ac:dyDescent="0.35">
      <c r="A23" s="60" t="s">
        <v>24</v>
      </c>
      <c r="B23" s="61"/>
      <c r="C23" s="62"/>
      <c r="D23" s="62"/>
      <c r="E23" s="62"/>
      <c r="F23" s="62"/>
      <c r="G23" s="62"/>
      <c r="H23" s="62"/>
      <c r="I23" s="62"/>
      <c r="J23" s="62"/>
      <c r="K23" s="63"/>
      <c r="L23" s="12">
        <v>2</v>
      </c>
      <c r="M23" s="58"/>
      <c r="N23" s="58"/>
      <c r="O23" s="58"/>
      <c r="P23" s="58"/>
      <c r="R23" s="13"/>
      <c r="S23" s="13"/>
      <c r="T23" s="13"/>
      <c r="U23" s="13"/>
      <c r="V23" s="13"/>
      <c r="W23" s="4"/>
      <c r="X23" s="13">
        <f>SUM(X15:X22)/L23</f>
        <v>8</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c r="E25" s="11" t="s">
        <v>27</v>
      </c>
      <c r="F25" s="12" t="s">
        <v>85</v>
      </c>
      <c r="G25" s="11" t="s">
        <v>28</v>
      </c>
      <c r="H25" s="12" t="s">
        <v>15</v>
      </c>
      <c r="I25" s="4"/>
      <c r="J25" s="3"/>
      <c r="K25" s="4"/>
      <c r="M25" s="55"/>
      <c r="N25" s="55"/>
      <c r="O25" s="55"/>
      <c r="P25" s="55"/>
      <c r="R25" s="13">
        <f>IF(D25="x",2,0)</f>
        <v>0</v>
      </c>
      <c r="S25" s="13">
        <f>IF(F25="x",1,0)</f>
        <v>1</v>
      </c>
      <c r="T25" s="13">
        <f>IF(H25="x",0,0)</f>
        <v>0</v>
      </c>
      <c r="U25" s="13"/>
      <c r="V25" s="4"/>
      <c r="W25" s="4"/>
      <c r="X25" s="13">
        <f t="shared" ref="X25:X29" si="6">SUM(R25:V25)</f>
        <v>1</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t="s">
        <v>85</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6"/>
        <v>2</v>
      </c>
    </row>
    <row r="28" spans="1:24" x14ac:dyDescent="0.35">
      <c r="A28" s="56" t="s">
        <v>33</v>
      </c>
      <c r="B28" s="57"/>
      <c r="C28" s="11" t="s">
        <v>12</v>
      </c>
      <c r="D28" s="12" t="s">
        <v>85</v>
      </c>
      <c r="E28" s="11" t="s">
        <v>34</v>
      </c>
      <c r="F28" s="12"/>
      <c r="G28" s="11" t="s">
        <v>14</v>
      </c>
      <c r="H28" s="12" t="s">
        <v>15</v>
      </c>
      <c r="I28" s="4"/>
      <c r="J28" s="3"/>
      <c r="K28" s="4"/>
      <c r="M28" s="55"/>
      <c r="N28" s="55"/>
      <c r="O28" s="55"/>
      <c r="P28" s="55"/>
      <c r="R28" s="13">
        <f>IF(D28="x",2,0)</f>
        <v>2</v>
      </c>
      <c r="S28" s="13">
        <f>IF(F28="x",1,0)</f>
        <v>0</v>
      </c>
      <c r="T28" s="13">
        <f>IF(H28="x",0,0)</f>
        <v>0</v>
      </c>
      <c r="U28" s="13"/>
      <c r="V28" s="4"/>
      <c r="W28" s="4"/>
      <c r="X28" s="13">
        <f t="shared" si="6"/>
        <v>2</v>
      </c>
    </row>
    <row r="29" spans="1:24" x14ac:dyDescent="0.35">
      <c r="A29" s="65" t="s">
        <v>35</v>
      </c>
      <c r="B29" s="66"/>
      <c r="C29" s="11" t="s">
        <v>12</v>
      </c>
      <c r="D29" s="12"/>
      <c r="E29" s="11" t="s">
        <v>34</v>
      </c>
      <c r="F29" s="12" t="s">
        <v>85</v>
      </c>
      <c r="G29" s="11" t="s">
        <v>14</v>
      </c>
      <c r="H29" s="12"/>
      <c r="I29" s="4"/>
      <c r="J29" s="3"/>
      <c r="K29" s="4"/>
      <c r="M29" s="55"/>
      <c r="N29" s="55"/>
      <c r="O29" s="55"/>
      <c r="P29" s="55"/>
      <c r="R29" s="13">
        <f>IF(D29="x",2,0)</f>
        <v>0</v>
      </c>
      <c r="S29" s="13">
        <f>IF(F29="x",1,0)</f>
        <v>1</v>
      </c>
      <c r="T29" s="13">
        <f>IF(H29="x",0,0)</f>
        <v>0</v>
      </c>
      <c r="U29" s="13">
        <f>IF(J29="X",2,0)</f>
        <v>0</v>
      </c>
      <c r="V29" s="4"/>
      <c r="W29" s="4"/>
      <c r="X29" s="13">
        <f t="shared" si="6"/>
        <v>1</v>
      </c>
    </row>
    <row r="30" spans="1:24" x14ac:dyDescent="0.35">
      <c r="A30" s="56" t="s">
        <v>36</v>
      </c>
      <c r="B30" s="57"/>
      <c r="C30" s="11" t="s">
        <v>37</v>
      </c>
      <c r="D30" s="12"/>
      <c r="E30" s="11" t="s">
        <v>34</v>
      </c>
      <c r="F30" s="12" t="s">
        <v>85</v>
      </c>
      <c r="G30" s="11" t="s">
        <v>38</v>
      </c>
      <c r="H30" s="12"/>
      <c r="I30" s="4"/>
      <c r="J30" s="3"/>
      <c r="K30" s="4"/>
      <c r="M30" s="55"/>
      <c r="N30" s="55"/>
      <c r="O30" s="55"/>
      <c r="P30" s="55"/>
      <c r="R30" s="13">
        <f>IF(D30="x",2,0)</f>
        <v>0</v>
      </c>
      <c r="S30" s="13">
        <f>IF(F30="x",1,0)</f>
        <v>1</v>
      </c>
      <c r="T30" s="13">
        <f>IF(H30="x",0,0)</f>
        <v>0</v>
      </c>
      <c r="U30" s="13">
        <f>IF(J30="X",2,0)</f>
        <v>0</v>
      </c>
      <c r="V30" s="4"/>
      <c r="W30" s="4"/>
      <c r="X30" s="13">
        <f t="shared" ref="X30" si="7">SUM(R30:V30)</f>
        <v>1</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1</v>
      </c>
      <c r="E32" s="11" t="s">
        <v>41</v>
      </c>
      <c r="F32" s="29" t="b">
        <v>1</v>
      </c>
      <c r="G32" s="11" t="s">
        <v>42</v>
      </c>
      <c r="H32" s="29" t="b">
        <v>1</v>
      </c>
      <c r="I32" s="11" t="s">
        <v>43</v>
      </c>
      <c r="J32" s="29" t="b">
        <v>0</v>
      </c>
      <c r="K32" s="11" t="s">
        <v>44</v>
      </c>
      <c r="L32" s="30" t="b">
        <v>0</v>
      </c>
      <c r="M32" s="11" t="s">
        <v>45</v>
      </c>
      <c r="N32" s="46" t="s">
        <v>108</v>
      </c>
      <c r="O32" s="11" t="s">
        <v>47</v>
      </c>
      <c r="P32" s="30" t="b">
        <v>0</v>
      </c>
      <c r="R32" s="13"/>
      <c r="S32" s="13"/>
      <c r="T32" s="13"/>
      <c r="U32" s="13"/>
      <c r="V32" s="4"/>
      <c r="W32" s="4"/>
      <c r="X32" s="13"/>
    </row>
    <row r="33" spans="1:24" x14ac:dyDescent="0.35">
      <c r="A33" s="64" t="s">
        <v>48</v>
      </c>
      <c r="B33" s="64"/>
      <c r="C33" s="11" t="s">
        <v>11</v>
      </c>
      <c r="D33" s="29" t="b">
        <v>0</v>
      </c>
      <c r="E33" s="11" t="s">
        <v>12</v>
      </c>
      <c r="F33" s="29" t="b">
        <v>1</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1</v>
      </c>
      <c r="E35" s="22" t="s">
        <v>53</v>
      </c>
      <c r="F35" s="33" t="b">
        <v>1</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1</v>
      </c>
      <c r="E36" s="34" t="s">
        <v>60</v>
      </c>
      <c r="F36" s="36" t="b">
        <v>1</v>
      </c>
      <c r="G36" s="4" t="s">
        <v>61</v>
      </c>
      <c r="H36" s="36" t="b">
        <v>1</v>
      </c>
      <c r="I36" s="34" t="s">
        <v>62</v>
      </c>
      <c r="J36" s="29" t="b">
        <v>1</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c r="D40" s="4"/>
      <c r="E40" s="4"/>
      <c r="F40" s="4"/>
      <c r="G40" s="4"/>
      <c r="H40" s="4"/>
      <c r="I40" s="4"/>
      <c r="J40" s="4"/>
      <c r="K40" s="4"/>
      <c r="L40" s="4"/>
      <c r="M40" s="4"/>
      <c r="N40" s="4"/>
      <c r="R40" s="13"/>
      <c r="S40" s="13"/>
      <c r="T40" s="13"/>
      <c r="U40" s="13"/>
      <c r="V40" s="4"/>
      <c r="W40" s="4"/>
      <c r="X40" s="13"/>
    </row>
    <row r="41" spans="1:24" x14ac:dyDescent="0.35">
      <c r="A41" s="64" t="s">
        <v>67</v>
      </c>
      <c r="B41" s="64"/>
      <c r="C41" s="22" t="s">
        <v>159</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0.7142857142857143</v>
      </c>
      <c r="J46" s="25"/>
      <c r="K46" s="4"/>
      <c r="R46" s="8"/>
      <c r="S46" s="8"/>
      <c r="T46" s="8"/>
      <c r="U46" s="4"/>
      <c r="V46" s="4"/>
      <c r="W46" s="4"/>
      <c r="X46" s="13">
        <f>SUM(X30+X29+X28+X27+X26+X25+X23+X13+X12)</f>
        <v>20</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B5:G5" xr:uid="{7B7ECAFD-0DF3-4E33-9D8B-FABA5DB083BB}">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1CC86713-824F-495F-A3BE-4C75D8C2427F}">
      <formula1>"Pay and Play, Private, Registered Membership Use, Sports Club/Community Association"</formula1>
    </dataValidation>
    <dataValidation type="list" allowBlank="1" showInputMessage="1" showErrorMessage="1" sqref="N32" xr:uid="{68AF129B-E46A-4555-8CD5-60CFA0CC2700}">
      <formula1>"0-10,'11-20,21-30,31-40,41-50,50+"</formula1>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C0691-898D-4450-86DF-48CA7FAA2555}">
  <dimension ref="A2:X72"/>
  <sheetViews>
    <sheetView topLeftCell="E16" workbookViewId="0">
      <selection activeCell="R30" sqref="R30"/>
    </sheetView>
  </sheetViews>
  <sheetFormatPr defaultRowHeight="14.5" x14ac:dyDescent="0.35"/>
  <cols>
    <col min="1" max="1" width="34.08984375" bestFit="1" customWidth="1"/>
    <col min="2" max="2" width="11.36328125" bestFit="1" customWidth="1"/>
    <col min="3" max="3" width="17.90625" bestFit="1" customWidth="1"/>
    <col min="4" max="4" width="8" bestFit="1" customWidth="1"/>
    <col min="5" max="5" width="34.08984375" bestFit="1" customWidth="1"/>
    <col min="6" max="6" width="8" bestFit="1" customWidth="1"/>
    <col min="7" max="7" width="25.36328125" bestFit="1" customWidth="1"/>
    <col min="8" max="8" width="8" bestFit="1" customWidth="1"/>
    <col min="9" max="9" width="22.54296875" bestFit="1" customWidth="1"/>
    <col min="10" max="10" width="8" bestFit="1" customWidth="1"/>
    <col min="11" max="11" width="18.453125" bestFit="1" customWidth="1"/>
    <col min="12" max="12" width="6.453125" bestFit="1" customWidth="1"/>
    <col min="13" max="13" width="34.08984375" bestFit="1" customWidth="1"/>
    <col min="14" max="14" width="7.36328125" bestFit="1" customWidth="1"/>
    <col min="15" max="15" width="11.54296875" bestFit="1" customWidth="1"/>
    <col min="16" max="16" width="6.453125" bestFit="1" customWidth="1"/>
    <col min="17" max="17" width="9" customWidth="1"/>
    <col min="18" max="22" width="5.36328125" bestFit="1" customWidth="1"/>
    <col min="23" max="23" width="9" customWidth="1"/>
    <col min="24" max="24" width="8.36328125" bestFit="1" customWidth="1"/>
  </cols>
  <sheetData>
    <row r="2" spans="1:24" x14ac:dyDescent="0.35">
      <c r="A2" s="2" t="s">
        <v>1</v>
      </c>
      <c r="B2" s="51" t="s">
        <v>160</v>
      </c>
      <c r="C2" s="52"/>
      <c r="D2" s="52"/>
      <c r="E2" s="52"/>
      <c r="F2" s="52"/>
      <c r="G2" s="53"/>
      <c r="H2" s="3"/>
      <c r="I2" s="54" t="s">
        <v>161</v>
      </c>
      <c r="J2" s="54"/>
      <c r="K2" s="54"/>
      <c r="L2" s="54"/>
      <c r="M2" s="54"/>
      <c r="N2" s="54"/>
      <c r="O2" s="54"/>
      <c r="P2" s="54"/>
      <c r="Q2" s="37"/>
      <c r="R2" s="37"/>
      <c r="S2" s="37"/>
      <c r="T2" s="37"/>
      <c r="U2" s="37"/>
      <c r="V2" s="37"/>
      <c r="W2" s="37"/>
      <c r="X2" s="37"/>
    </row>
    <row r="3" spans="1:24" x14ac:dyDescent="0.35">
      <c r="A3" s="2" t="s">
        <v>2</v>
      </c>
      <c r="B3" s="51" t="s">
        <v>162</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v>1002514</v>
      </c>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52</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144</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160</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0.8214285714285714</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t="s">
        <v>85</v>
      </c>
      <c r="G12" s="11" t="s">
        <v>13</v>
      </c>
      <c r="H12" s="12"/>
      <c r="I12" s="11" t="s">
        <v>14</v>
      </c>
      <c r="J12" s="12" t="s">
        <v>15</v>
      </c>
      <c r="K12" s="11" t="s">
        <v>16</v>
      </c>
      <c r="L12" s="12"/>
      <c r="M12" s="58" t="s">
        <v>0</v>
      </c>
      <c r="N12" s="58"/>
      <c r="O12" s="58"/>
      <c r="P12" s="58"/>
      <c r="R12" s="13">
        <f>IF(D12="X",4,0)</f>
        <v>0</v>
      </c>
      <c r="S12" s="13">
        <f>IF(F12="X",3,0)</f>
        <v>3</v>
      </c>
      <c r="T12" s="13">
        <f>IF(H12="X",2,0)</f>
        <v>0</v>
      </c>
      <c r="U12" s="13">
        <f>IF(J12="X",1,0)</f>
        <v>0</v>
      </c>
      <c r="V12" s="13">
        <f>IF(L12="X",0,0)</f>
        <v>0</v>
      </c>
      <c r="W12" s="4"/>
      <c r="X12" s="13">
        <f>SUM(R12:V12)</f>
        <v>3</v>
      </c>
    </row>
    <row r="13" spans="1:24"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 t="shared" ref="R15:R22" si="0">IF(D15="x",10,0)</f>
        <v>0</v>
      </c>
      <c r="S15" s="13">
        <f>IF(F16="x",8,0)</f>
        <v>8</v>
      </c>
      <c r="T15" s="13">
        <f t="shared" ref="T15:T22" si="1">IF(H15="x",5,0)</f>
        <v>0</v>
      </c>
      <c r="U15" s="13">
        <f t="shared" ref="U15:U22" si="2">IF(J15="X",2,0)</f>
        <v>0</v>
      </c>
      <c r="V15" s="13">
        <f t="shared" ref="V15:V22" si="3">IF(L15="X",0,0)</f>
        <v>0</v>
      </c>
      <c r="W15" s="4"/>
      <c r="X15" s="13">
        <f>SUM(R15:V15)</f>
        <v>8</v>
      </c>
    </row>
    <row r="16" spans="1:24" x14ac:dyDescent="0.35">
      <c r="A16" s="16" t="s">
        <v>163</v>
      </c>
      <c r="B16" s="16">
        <v>2001975</v>
      </c>
      <c r="C16" s="11" t="s">
        <v>11</v>
      </c>
      <c r="D16" s="12"/>
      <c r="E16" s="11" t="s">
        <v>12</v>
      </c>
      <c r="F16" s="12" t="s">
        <v>85</v>
      </c>
      <c r="G16" s="11" t="s">
        <v>13</v>
      </c>
      <c r="H16" s="12"/>
      <c r="I16" s="11" t="s">
        <v>14</v>
      </c>
      <c r="J16" s="12"/>
      <c r="K16" s="11" t="s">
        <v>16</v>
      </c>
      <c r="L16" s="38"/>
      <c r="M16" s="55"/>
      <c r="N16" s="55"/>
      <c r="O16" s="55"/>
      <c r="P16" s="55"/>
      <c r="R16" s="13">
        <f t="shared" si="0"/>
        <v>0</v>
      </c>
      <c r="S16" s="13">
        <f>IF(F17="x",8,0)</f>
        <v>0</v>
      </c>
      <c r="T16" s="13">
        <f t="shared" si="1"/>
        <v>0</v>
      </c>
      <c r="U16" s="13">
        <f t="shared" si="2"/>
        <v>0</v>
      </c>
      <c r="V16" s="13">
        <f t="shared" si="3"/>
        <v>0</v>
      </c>
      <c r="W16" s="4"/>
      <c r="X16" s="13">
        <f t="shared" ref="X16:X20" si="4">SUM(R16:V16)</f>
        <v>0</v>
      </c>
    </row>
    <row r="17" spans="1:24" x14ac:dyDescent="0.35">
      <c r="A17" s="16"/>
      <c r="B17" s="16"/>
      <c r="C17" s="11" t="s">
        <v>11</v>
      </c>
      <c r="D17" s="12"/>
      <c r="E17" s="11" t="s">
        <v>12</v>
      </c>
      <c r="F17" s="12"/>
      <c r="G17" s="11" t="s">
        <v>13</v>
      </c>
      <c r="H17" s="12"/>
      <c r="I17" s="11" t="s">
        <v>14</v>
      </c>
      <c r="J17" s="12"/>
      <c r="K17" s="11" t="s">
        <v>16</v>
      </c>
      <c r="L17" s="38"/>
      <c r="M17" s="55"/>
      <c r="N17" s="55"/>
      <c r="O17" s="55"/>
      <c r="P17" s="55"/>
      <c r="R17" s="13">
        <f t="shared" si="0"/>
        <v>0</v>
      </c>
      <c r="S17" s="13">
        <f t="shared" ref="S17:S22" si="5">IF(F17="x",8,0)</f>
        <v>0</v>
      </c>
      <c r="T17" s="13">
        <f t="shared" si="1"/>
        <v>0</v>
      </c>
      <c r="U17" s="13">
        <f t="shared" si="2"/>
        <v>0</v>
      </c>
      <c r="V17" s="13">
        <f t="shared" si="3"/>
        <v>0</v>
      </c>
      <c r="W17" s="4"/>
      <c r="X17" s="13">
        <f t="shared" si="4"/>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si="5"/>
        <v>0</v>
      </c>
      <c r="T18" s="13">
        <f t="shared" si="1"/>
        <v>0</v>
      </c>
      <c r="U18" s="13">
        <f t="shared" si="2"/>
        <v>0</v>
      </c>
      <c r="V18" s="13">
        <f t="shared" si="3"/>
        <v>0</v>
      </c>
      <c r="W18" s="4"/>
      <c r="X18" s="13">
        <f t="shared" si="4"/>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5"/>
        <v>0</v>
      </c>
      <c r="T19" s="13">
        <f t="shared" si="1"/>
        <v>0</v>
      </c>
      <c r="U19" s="13">
        <f t="shared" si="2"/>
        <v>0</v>
      </c>
      <c r="V19" s="13">
        <f t="shared" si="3"/>
        <v>0</v>
      </c>
      <c r="W19" s="4"/>
      <c r="X19" s="13">
        <f t="shared" si="4"/>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5"/>
        <v>0</v>
      </c>
      <c r="T20" s="13">
        <f t="shared" si="1"/>
        <v>0</v>
      </c>
      <c r="U20" s="13">
        <f t="shared" si="2"/>
        <v>0</v>
      </c>
      <c r="V20" s="13">
        <f t="shared" si="3"/>
        <v>0</v>
      </c>
      <c r="W20" s="4"/>
      <c r="X20" s="13">
        <f t="shared" si="4"/>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5"/>
        <v>0</v>
      </c>
      <c r="T21" s="13">
        <f t="shared" si="1"/>
        <v>0</v>
      </c>
      <c r="U21" s="13">
        <f t="shared" si="2"/>
        <v>0</v>
      </c>
      <c r="V21" s="13">
        <f t="shared" si="3"/>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5"/>
        <v>0</v>
      </c>
      <c r="T22" s="13">
        <f t="shared" si="1"/>
        <v>0</v>
      </c>
      <c r="U22" s="13">
        <f t="shared" si="2"/>
        <v>0</v>
      </c>
      <c r="V22" s="13">
        <f t="shared" si="3"/>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SUM(X15:X22)/L23</f>
        <v>8</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t="s">
        <v>85</v>
      </c>
      <c r="E25" s="11" t="s">
        <v>27</v>
      </c>
      <c r="F25" s="12"/>
      <c r="G25" s="11" t="s">
        <v>28</v>
      </c>
      <c r="H25" s="12" t="s">
        <v>15</v>
      </c>
      <c r="I25" s="4"/>
      <c r="J25" s="3"/>
      <c r="K25" s="4"/>
      <c r="M25" s="55"/>
      <c r="N25" s="55"/>
      <c r="O25" s="55"/>
      <c r="P25" s="55"/>
      <c r="R25" s="13">
        <f>IF(D25="x",2,0)</f>
        <v>2</v>
      </c>
      <c r="S25" s="13">
        <f>IF(F25="x",1,0)</f>
        <v>0</v>
      </c>
      <c r="T25" s="13">
        <f>IF(H25="x",0,0)</f>
        <v>0</v>
      </c>
      <c r="U25" s="13"/>
      <c r="V25" s="4"/>
      <c r="W25" s="4"/>
      <c r="X25" s="13">
        <f t="shared" ref="X25:X29" si="6">SUM(R25:V25)</f>
        <v>2</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t="s">
        <v>85</v>
      </c>
      <c r="E27" s="11" t="s">
        <v>12</v>
      </c>
      <c r="F27" s="12"/>
      <c r="G27" s="22" t="s">
        <v>13</v>
      </c>
      <c r="H27" s="12"/>
      <c r="I27" s="11" t="s">
        <v>14</v>
      </c>
      <c r="J27" s="12" t="s">
        <v>15</v>
      </c>
      <c r="K27" s="4"/>
      <c r="M27" s="55"/>
      <c r="N27" s="55"/>
      <c r="O27" s="55"/>
      <c r="P27" s="55"/>
      <c r="R27" s="13">
        <f>IF(D27="x",3,0)</f>
        <v>3</v>
      </c>
      <c r="S27" s="13">
        <f>IF(F27="x",2,0)</f>
        <v>0</v>
      </c>
      <c r="T27" s="13">
        <f>IF(H27="x",1,0)</f>
        <v>0</v>
      </c>
      <c r="U27" s="13">
        <f>IF(J27="X",0,0)</f>
        <v>0</v>
      </c>
      <c r="V27" s="4"/>
      <c r="W27" s="4"/>
      <c r="X27" s="13">
        <f t="shared" si="6"/>
        <v>3</v>
      </c>
    </row>
    <row r="28" spans="1:24" x14ac:dyDescent="0.35">
      <c r="A28" s="56" t="s">
        <v>33</v>
      </c>
      <c r="B28" s="57"/>
      <c r="C28" s="11" t="s">
        <v>12</v>
      </c>
      <c r="D28" s="12" t="s">
        <v>85</v>
      </c>
      <c r="E28" s="11" t="s">
        <v>34</v>
      </c>
      <c r="F28" s="12"/>
      <c r="G28" s="11" t="s">
        <v>14</v>
      </c>
      <c r="H28" s="12" t="s">
        <v>15</v>
      </c>
      <c r="I28" s="4"/>
      <c r="J28" s="3"/>
      <c r="K28" s="4"/>
      <c r="M28" s="55"/>
      <c r="N28" s="55"/>
      <c r="O28" s="55"/>
      <c r="P28" s="55"/>
      <c r="R28" s="13">
        <f>IF(D28="x",2,0)</f>
        <v>2</v>
      </c>
      <c r="S28" s="13">
        <f>IF(F28="x",1,0)</f>
        <v>0</v>
      </c>
      <c r="T28" s="13">
        <f>IF(H28="x",0,0)</f>
        <v>0</v>
      </c>
      <c r="U28" s="13"/>
      <c r="V28" s="4"/>
      <c r="W28" s="4"/>
      <c r="X28" s="13">
        <f t="shared" si="6"/>
        <v>2</v>
      </c>
    </row>
    <row r="29" spans="1:24" x14ac:dyDescent="0.35">
      <c r="A29" s="65" t="s">
        <v>35</v>
      </c>
      <c r="B29" s="66"/>
      <c r="C29" s="11" t="s">
        <v>12</v>
      </c>
      <c r="D29" s="12" t="s">
        <v>85</v>
      </c>
      <c r="E29" s="11" t="s">
        <v>34</v>
      </c>
      <c r="F29" s="12"/>
      <c r="G29" s="11" t="s">
        <v>14</v>
      </c>
      <c r="H29" s="12"/>
      <c r="I29" s="4"/>
      <c r="J29" s="3"/>
      <c r="K29" s="4"/>
      <c r="M29" s="55"/>
      <c r="N29" s="55"/>
      <c r="O29" s="55"/>
      <c r="P29" s="55"/>
      <c r="R29" s="13">
        <f>IF(D29="x",2,0)</f>
        <v>2</v>
      </c>
      <c r="S29" s="13">
        <f>IF(F29="x",1,0)</f>
        <v>0</v>
      </c>
      <c r="T29" s="13">
        <f>IF(H29="x",0,0)</f>
        <v>0</v>
      </c>
      <c r="U29" s="13">
        <f>IF(J29="X",2,0)</f>
        <v>0</v>
      </c>
      <c r="V29" s="4"/>
      <c r="W29" s="4"/>
      <c r="X29" s="13">
        <f t="shared" si="6"/>
        <v>2</v>
      </c>
    </row>
    <row r="30" spans="1:24" x14ac:dyDescent="0.35">
      <c r="A30" s="56" t="s">
        <v>36</v>
      </c>
      <c r="B30" s="57"/>
      <c r="C30" s="11" t="s">
        <v>37</v>
      </c>
      <c r="D30" s="12"/>
      <c r="E30" s="11" t="s">
        <v>34</v>
      </c>
      <c r="F30" s="12" t="s">
        <v>85</v>
      </c>
      <c r="G30" s="11" t="s">
        <v>38</v>
      </c>
      <c r="H30" s="12"/>
      <c r="I30" s="4"/>
      <c r="J30" s="3"/>
      <c r="K30" s="4"/>
      <c r="M30" s="55"/>
      <c r="N30" s="55"/>
      <c r="O30" s="55"/>
      <c r="P30" s="55"/>
      <c r="R30" s="13">
        <f>IF(D30="x",2,0)</f>
        <v>0</v>
      </c>
      <c r="S30" s="13">
        <f>IF(F30="x",1,0)</f>
        <v>1</v>
      </c>
      <c r="T30" s="13">
        <f>IF(H30="x",0,0)</f>
        <v>0</v>
      </c>
      <c r="U30" s="13">
        <f>IF(J30="X",2,0)</f>
        <v>0</v>
      </c>
      <c r="V30" s="4"/>
      <c r="W30" s="4"/>
      <c r="X30" s="13">
        <f t="shared" ref="X30" si="7">SUM(R30:V30)</f>
        <v>1</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1</v>
      </c>
      <c r="E32" s="11" t="s">
        <v>41</v>
      </c>
      <c r="F32" s="29" t="b">
        <v>0</v>
      </c>
      <c r="G32" s="11" t="s">
        <v>42</v>
      </c>
      <c r="H32" s="29" t="b">
        <v>1</v>
      </c>
      <c r="I32" s="11" t="s">
        <v>43</v>
      </c>
      <c r="J32" s="29" t="b">
        <v>1</v>
      </c>
      <c r="K32" s="11" t="s">
        <v>44</v>
      </c>
      <c r="L32" s="30" t="b">
        <v>0</v>
      </c>
      <c r="M32" s="11" t="s">
        <v>45</v>
      </c>
      <c r="N32" s="45" t="s">
        <v>164</v>
      </c>
      <c r="O32" s="11" t="s">
        <v>47</v>
      </c>
      <c r="P32" s="30" t="b">
        <v>0</v>
      </c>
      <c r="R32" s="13"/>
      <c r="S32" s="13"/>
      <c r="T32" s="13"/>
      <c r="U32" s="13"/>
      <c r="V32" s="4"/>
      <c r="W32" s="4"/>
      <c r="X32" s="13"/>
    </row>
    <row r="33" spans="1:24" x14ac:dyDescent="0.35">
      <c r="A33" s="64" t="s">
        <v>48</v>
      </c>
      <c r="B33" s="64"/>
      <c r="C33" s="11" t="s">
        <v>11</v>
      </c>
      <c r="D33" s="29" t="b">
        <v>0</v>
      </c>
      <c r="E33" s="11" t="s">
        <v>12</v>
      </c>
      <c r="F33" s="29" t="b">
        <v>1</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1</v>
      </c>
      <c r="E35" s="22" t="s">
        <v>53</v>
      </c>
      <c r="F35" s="33" t="b">
        <v>1</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1</v>
      </c>
      <c r="E36" s="34" t="s">
        <v>60</v>
      </c>
      <c r="F36" s="36" t="b">
        <v>1</v>
      </c>
      <c r="G36" s="4" t="s">
        <v>61</v>
      </c>
      <c r="H36" s="36" t="b">
        <v>1</v>
      </c>
      <c r="I36" s="34" t="s">
        <v>62</v>
      </c>
      <c r="J36" s="29" t="b">
        <v>1</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c r="D40" s="4"/>
      <c r="E40" s="4"/>
      <c r="F40" s="4"/>
      <c r="G40" s="4"/>
      <c r="H40" s="4"/>
      <c r="I40" s="4"/>
      <c r="J40" s="4"/>
      <c r="K40" s="4"/>
      <c r="L40" s="4"/>
      <c r="M40" s="4"/>
      <c r="N40" s="4"/>
      <c r="R40" s="13"/>
      <c r="S40" s="13"/>
      <c r="T40" s="13"/>
      <c r="U40" s="13"/>
      <c r="V40" s="4"/>
      <c r="W40" s="4"/>
      <c r="X40" s="13"/>
    </row>
    <row r="41" spans="1:24" x14ac:dyDescent="0.35">
      <c r="A41" s="64" t="s">
        <v>67</v>
      </c>
      <c r="B41" s="64"/>
      <c r="C41" s="22">
        <v>1950</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v>2012</v>
      </c>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v>2006</v>
      </c>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0.8214285714285714</v>
      </c>
      <c r="J46" s="25"/>
      <c r="K46" s="4"/>
      <c r="R46" s="8"/>
      <c r="S46" s="8"/>
      <c r="T46" s="8"/>
      <c r="U46" s="4"/>
      <c r="V46" s="4"/>
      <c r="W46" s="4"/>
      <c r="X46" s="13">
        <f>SUM(X30+X29+X28+X27+X26+X25+X23+X13+X12)</f>
        <v>23</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B5:G5" xr:uid="{587C8D37-8D65-4BD2-8A67-D55A67BEB3B2}">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5DA868AD-05BF-4031-9740-9AD4AA692407}">
      <formula1>"Pay and Play, Private, Registered Membership Use, Sports Club/Community Association"</formula1>
    </dataValidation>
    <dataValidation type="list" allowBlank="1" showInputMessage="1" showErrorMessage="1" sqref="N32" xr:uid="{A5F75055-7EC6-4CA5-8D81-FC12062640E1}">
      <formula1>"0-10,'11-20,21-30,31-40,41-50,50+"</formula1>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9E992-2D94-4B2E-B74D-E2562BF85ECE}">
  <dimension ref="A2:X72"/>
  <sheetViews>
    <sheetView workbookViewId="0">
      <selection activeCell="AA40" sqref="AA40"/>
    </sheetView>
  </sheetViews>
  <sheetFormatPr defaultRowHeight="14.5" x14ac:dyDescent="0.35"/>
  <cols>
    <col min="1" max="1" width="34.08984375" bestFit="1" customWidth="1"/>
    <col min="2" max="2" width="11.36328125" bestFit="1" customWidth="1"/>
    <col min="3" max="3" width="17.90625" bestFit="1" customWidth="1"/>
    <col min="4" max="4" width="8" bestFit="1" customWidth="1"/>
    <col min="5" max="5" width="34.08984375" bestFit="1" customWidth="1"/>
    <col min="6" max="6" width="8" bestFit="1" customWidth="1"/>
    <col min="7" max="7" width="25.36328125" bestFit="1" customWidth="1"/>
    <col min="8" max="8" width="8" bestFit="1" customWidth="1"/>
    <col min="9" max="9" width="22.54296875" bestFit="1" customWidth="1"/>
    <col min="10" max="10" width="8" bestFit="1" customWidth="1"/>
    <col min="11" max="11" width="18.453125" bestFit="1" customWidth="1"/>
    <col min="12" max="12" width="6.453125" bestFit="1" customWidth="1"/>
    <col min="13" max="13" width="34.08984375" bestFit="1" customWidth="1"/>
    <col min="14" max="14" width="7.36328125" bestFit="1" customWidth="1"/>
    <col min="15" max="15" width="11.54296875" bestFit="1" customWidth="1"/>
    <col min="16" max="16" width="6.453125" bestFit="1" customWidth="1"/>
    <col min="17" max="17" width="9.36328125" customWidth="1"/>
    <col min="18" max="22" width="5.36328125" bestFit="1" customWidth="1"/>
    <col min="23" max="23" width="9.36328125" customWidth="1"/>
    <col min="24" max="24" width="8.36328125" bestFit="1" customWidth="1"/>
  </cols>
  <sheetData>
    <row r="2" spans="1:24" x14ac:dyDescent="0.35">
      <c r="A2" s="2" t="s">
        <v>1</v>
      </c>
      <c r="B2" s="51" t="s">
        <v>165</v>
      </c>
      <c r="C2" s="52"/>
      <c r="D2" s="52"/>
      <c r="E2" s="52"/>
      <c r="F2" s="52"/>
      <c r="G2" s="53"/>
      <c r="H2" s="3"/>
      <c r="I2" s="54" t="s">
        <v>161</v>
      </c>
      <c r="J2" s="54"/>
      <c r="K2" s="54"/>
      <c r="L2" s="54"/>
      <c r="M2" s="54"/>
      <c r="N2" s="54"/>
      <c r="O2" s="54"/>
      <c r="P2" s="54"/>
      <c r="Q2" s="37"/>
      <c r="R2" s="37"/>
      <c r="S2" s="37"/>
      <c r="T2" s="37"/>
      <c r="U2" s="37"/>
      <c r="V2" s="37"/>
      <c r="W2" s="37"/>
      <c r="X2" s="37"/>
    </row>
    <row r="3" spans="1:24" x14ac:dyDescent="0.35">
      <c r="A3" s="2" t="s">
        <v>2</v>
      </c>
      <c r="B3" s="51" t="s">
        <v>166</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v>1207508</v>
      </c>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52</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144</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165</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0.7142857142857143</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t="s">
        <v>85</v>
      </c>
      <c r="G12" s="11" t="s">
        <v>13</v>
      </c>
      <c r="H12" s="12"/>
      <c r="I12" s="11" t="s">
        <v>14</v>
      </c>
      <c r="J12" s="12" t="s">
        <v>15</v>
      </c>
      <c r="K12" s="11" t="s">
        <v>16</v>
      </c>
      <c r="L12" s="12"/>
      <c r="M12" s="58" t="s">
        <v>0</v>
      </c>
      <c r="N12" s="58"/>
      <c r="O12" s="58"/>
      <c r="P12" s="58"/>
      <c r="R12" s="13">
        <f>IF(D12="X",4,0)</f>
        <v>0</v>
      </c>
      <c r="S12" s="13">
        <f>IF(F12="X",3,0)</f>
        <v>3</v>
      </c>
      <c r="T12" s="13">
        <f>IF(H12="X",2,0)</f>
        <v>0</v>
      </c>
      <c r="U12" s="13">
        <f>IF(J12="X",1,0)</f>
        <v>0</v>
      </c>
      <c r="V12" s="13">
        <f>IF(L12="X",0,0)</f>
        <v>0</v>
      </c>
      <c r="W12" s="4"/>
      <c r="X12" s="13">
        <f>SUM(R12:V12)</f>
        <v>3</v>
      </c>
    </row>
    <row r="13" spans="1:24"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 t="shared" ref="R15:R22" si="0">IF(D15="x",10,0)</f>
        <v>0</v>
      </c>
      <c r="S15" s="13">
        <f>IF(F16="x",8,0)</f>
        <v>8</v>
      </c>
      <c r="T15" s="13">
        <f t="shared" ref="T15:T22" si="1">IF(H15="x",5,0)</f>
        <v>0</v>
      </c>
      <c r="U15" s="13">
        <f t="shared" ref="U15:U22" si="2">IF(J15="X",2,0)</f>
        <v>0</v>
      </c>
      <c r="V15" s="13">
        <f t="shared" ref="V15:V22" si="3">IF(L15="X",0,0)</f>
        <v>0</v>
      </c>
      <c r="W15" s="4"/>
      <c r="X15" s="13">
        <f>SUM(R15:V15)</f>
        <v>8</v>
      </c>
    </row>
    <row r="16" spans="1:24" x14ac:dyDescent="0.35">
      <c r="A16" s="16" t="s">
        <v>167</v>
      </c>
      <c r="B16" s="16">
        <v>2221926</v>
      </c>
      <c r="C16" s="11" t="s">
        <v>11</v>
      </c>
      <c r="D16" s="12"/>
      <c r="E16" s="11" t="s">
        <v>12</v>
      </c>
      <c r="F16" s="12" t="s">
        <v>85</v>
      </c>
      <c r="G16" s="11" t="s">
        <v>13</v>
      </c>
      <c r="H16" s="12"/>
      <c r="I16" s="11" t="s">
        <v>14</v>
      </c>
      <c r="J16" s="12"/>
      <c r="K16" s="11" t="s">
        <v>16</v>
      </c>
      <c r="L16" s="38"/>
      <c r="M16" s="55"/>
      <c r="N16" s="55"/>
      <c r="O16" s="55"/>
      <c r="P16" s="55"/>
      <c r="R16" s="13">
        <f t="shared" si="0"/>
        <v>0</v>
      </c>
      <c r="S16" s="13">
        <f t="shared" ref="S16:S22" si="4">IF(F16="x",8,0)</f>
        <v>8</v>
      </c>
      <c r="T16" s="13">
        <f t="shared" si="1"/>
        <v>0</v>
      </c>
      <c r="U16" s="13">
        <f t="shared" si="2"/>
        <v>0</v>
      </c>
      <c r="V16" s="13">
        <f t="shared" si="3"/>
        <v>0</v>
      </c>
      <c r="W16" s="4"/>
      <c r="X16" s="13">
        <f t="shared" ref="X16:X20" si="5">SUM(R16:V16)</f>
        <v>8</v>
      </c>
    </row>
    <row r="17" spans="1:24" x14ac:dyDescent="0.35">
      <c r="A17" s="16" t="s">
        <v>168</v>
      </c>
      <c r="B17" s="16">
        <v>2090060</v>
      </c>
      <c r="C17" s="11" t="s">
        <v>11</v>
      </c>
      <c r="D17" s="12"/>
      <c r="E17" s="11" t="s">
        <v>12</v>
      </c>
      <c r="F17" s="12" t="s">
        <v>85</v>
      </c>
      <c r="G17" s="11" t="s">
        <v>13</v>
      </c>
      <c r="H17" s="12"/>
      <c r="I17" s="11" t="s">
        <v>14</v>
      </c>
      <c r="J17" s="12"/>
      <c r="K17" s="11" t="s">
        <v>16</v>
      </c>
      <c r="L17" s="38"/>
      <c r="M17" s="55"/>
      <c r="N17" s="55"/>
      <c r="O17" s="55"/>
      <c r="P17" s="55"/>
      <c r="R17" s="13">
        <f t="shared" si="0"/>
        <v>0</v>
      </c>
      <c r="S17" s="13">
        <f>IF(F18="x",8,0)</f>
        <v>0</v>
      </c>
      <c r="T17" s="13">
        <f t="shared" si="1"/>
        <v>0</v>
      </c>
      <c r="U17" s="13">
        <f t="shared" si="2"/>
        <v>0</v>
      </c>
      <c r="V17" s="13">
        <f t="shared" si="3"/>
        <v>0</v>
      </c>
      <c r="W17" s="4"/>
      <c r="X17" s="13">
        <f t="shared" si="5"/>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si="4"/>
        <v>0</v>
      </c>
      <c r="T18" s="13">
        <f t="shared" si="1"/>
        <v>0</v>
      </c>
      <c r="U18" s="13">
        <f t="shared" si="2"/>
        <v>0</v>
      </c>
      <c r="V18" s="13">
        <f t="shared" si="3"/>
        <v>0</v>
      </c>
      <c r="W18" s="4"/>
      <c r="X18" s="13">
        <f t="shared" si="5"/>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4"/>
        <v>0</v>
      </c>
      <c r="T19" s="13">
        <f t="shared" si="1"/>
        <v>0</v>
      </c>
      <c r="U19" s="13">
        <f t="shared" si="2"/>
        <v>0</v>
      </c>
      <c r="V19" s="13">
        <f t="shared" si="3"/>
        <v>0</v>
      </c>
      <c r="W19" s="4"/>
      <c r="X19" s="13">
        <f t="shared" si="5"/>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4"/>
        <v>0</v>
      </c>
      <c r="T20" s="13">
        <f t="shared" si="1"/>
        <v>0</v>
      </c>
      <c r="U20" s="13">
        <f t="shared" si="2"/>
        <v>0</v>
      </c>
      <c r="V20" s="13">
        <f t="shared" si="3"/>
        <v>0</v>
      </c>
      <c r="W20" s="4"/>
      <c r="X20" s="13">
        <f t="shared" si="5"/>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4"/>
        <v>0</v>
      </c>
      <c r="T21" s="13">
        <f t="shared" si="1"/>
        <v>0</v>
      </c>
      <c r="U21" s="13">
        <f t="shared" si="2"/>
        <v>0</v>
      </c>
      <c r="V21" s="13">
        <f t="shared" si="3"/>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4"/>
        <v>0</v>
      </c>
      <c r="T22" s="13">
        <f t="shared" si="1"/>
        <v>0</v>
      </c>
      <c r="U22" s="13">
        <f t="shared" si="2"/>
        <v>0</v>
      </c>
      <c r="V22" s="13">
        <f t="shared" si="3"/>
        <v>0</v>
      </c>
      <c r="W22" s="4"/>
      <c r="X22" s="13">
        <f>SUM(R22:V22)</f>
        <v>0</v>
      </c>
    </row>
    <row r="23" spans="1:24" x14ac:dyDescent="0.35">
      <c r="A23" s="60" t="s">
        <v>24</v>
      </c>
      <c r="B23" s="61"/>
      <c r="C23" s="62"/>
      <c r="D23" s="62"/>
      <c r="E23" s="62"/>
      <c r="F23" s="62"/>
      <c r="G23" s="62"/>
      <c r="H23" s="62"/>
      <c r="I23" s="62"/>
      <c r="J23" s="62"/>
      <c r="K23" s="63"/>
      <c r="L23" s="12">
        <v>2</v>
      </c>
      <c r="M23" s="58"/>
      <c r="N23" s="58"/>
      <c r="O23" s="58"/>
      <c r="P23" s="58"/>
      <c r="R23" s="13"/>
      <c r="S23" s="13"/>
      <c r="T23" s="13"/>
      <c r="U23" s="13"/>
      <c r="V23" s="13"/>
      <c r="W23" s="4"/>
      <c r="X23" s="13">
        <f>SUM(X15:X22)/L23</f>
        <v>8</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t="s">
        <v>85</v>
      </c>
      <c r="E25" s="11" t="s">
        <v>27</v>
      </c>
      <c r="F25" s="12"/>
      <c r="G25" s="11" t="s">
        <v>28</v>
      </c>
      <c r="H25" s="12" t="s">
        <v>15</v>
      </c>
      <c r="I25" s="4"/>
      <c r="J25" s="3"/>
      <c r="K25" s="4"/>
      <c r="M25" s="55"/>
      <c r="N25" s="55"/>
      <c r="O25" s="55"/>
      <c r="P25" s="55"/>
      <c r="R25" s="13">
        <f>IF(D25="x",2,0)</f>
        <v>2</v>
      </c>
      <c r="S25" s="13">
        <f>IF(F25="x",1,0)</f>
        <v>0</v>
      </c>
      <c r="T25" s="13">
        <f>IF(H25="x",0,0)</f>
        <v>0</v>
      </c>
      <c r="U25" s="13"/>
      <c r="V25" s="4"/>
      <c r="W25" s="4"/>
      <c r="X25" s="13">
        <f t="shared" ref="X25:X29" si="6">SUM(R25:V25)</f>
        <v>2</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t="s">
        <v>85</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6"/>
        <v>2</v>
      </c>
    </row>
    <row r="28" spans="1:24" x14ac:dyDescent="0.35">
      <c r="A28" s="56" t="s">
        <v>33</v>
      </c>
      <c r="B28" s="57"/>
      <c r="C28" s="11" t="s">
        <v>12</v>
      </c>
      <c r="D28" s="12"/>
      <c r="E28" s="11" t="s">
        <v>34</v>
      </c>
      <c r="F28" s="12" t="s">
        <v>85</v>
      </c>
      <c r="G28" s="11" t="s">
        <v>14</v>
      </c>
      <c r="H28" s="12" t="s">
        <v>15</v>
      </c>
      <c r="I28" s="4"/>
      <c r="J28" s="3"/>
      <c r="K28" s="4"/>
      <c r="M28" s="55"/>
      <c r="N28" s="55"/>
      <c r="O28" s="55"/>
      <c r="P28" s="55"/>
      <c r="R28" s="13">
        <f>IF(D28="x",2,0)</f>
        <v>0</v>
      </c>
      <c r="S28" s="13">
        <f>IF(F28="x",1,0)</f>
        <v>1</v>
      </c>
      <c r="T28" s="13">
        <f>IF(H28="x",0,0)</f>
        <v>0</v>
      </c>
      <c r="U28" s="13"/>
      <c r="V28" s="4"/>
      <c r="W28" s="4"/>
      <c r="X28" s="13">
        <f t="shared" si="6"/>
        <v>1</v>
      </c>
    </row>
    <row r="29" spans="1:24" x14ac:dyDescent="0.35">
      <c r="A29" s="65" t="s">
        <v>35</v>
      </c>
      <c r="B29" s="66"/>
      <c r="C29" s="11" t="s">
        <v>12</v>
      </c>
      <c r="D29" s="12"/>
      <c r="E29" s="11" t="s">
        <v>34</v>
      </c>
      <c r="F29" s="12" t="s">
        <v>85</v>
      </c>
      <c r="G29" s="11" t="s">
        <v>14</v>
      </c>
      <c r="H29" s="12"/>
      <c r="I29" s="4"/>
      <c r="J29" s="3"/>
      <c r="K29" s="4"/>
      <c r="M29" s="55"/>
      <c r="N29" s="55"/>
      <c r="O29" s="55"/>
      <c r="P29" s="55"/>
      <c r="R29" s="13">
        <f>IF(D29="x",2,0)</f>
        <v>0</v>
      </c>
      <c r="S29" s="13">
        <f>IF(F29="x",1,0)</f>
        <v>1</v>
      </c>
      <c r="T29" s="13">
        <f>IF(H29="x",0,0)</f>
        <v>0</v>
      </c>
      <c r="U29" s="13">
        <f>IF(J29="X",2,0)</f>
        <v>0</v>
      </c>
      <c r="V29" s="4"/>
      <c r="W29" s="4"/>
      <c r="X29" s="13">
        <f t="shared" si="6"/>
        <v>1</v>
      </c>
    </row>
    <row r="30" spans="1:24" x14ac:dyDescent="0.35">
      <c r="A30" s="56" t="s">
        <v>36</v>
      </c>
      <c r="B30" s="57"/>
      <c r="C30" s="11" t="s">
        <v>37</v>
      </c>
      <c r="D30" s="12"/>
      <c r="E30" s="11" t="s">
        <v>34</v>
      </c>
      <c r="F30" s="12" t="s">
        <v>85</v>
      </c>
      <c r="G30" s="11" t="s">
        <v>38</v>
      </c>
      <c r="H30" s="12"/>
      <c r="I30" s="4"/>
      <c r="J30" s="3"/>
      <c r="K30" s="4"/>
      <c r="M30" s="55"/>
      <c r="N30" s="55"/>
      <c r="O30" s="55"/>
      <c r="P30" s="55"/>
      <c r="R30" s="13">
        <f>IF(D30="x",2,0)</f>
        <v>0</v>
      </c>
      <c r="S30" s="13">
        <f>IF(F30="x",1,0)</f>
        <v>1</v>
      </c>
      <c r="T30" s="13">
        <f>IF(H30="x",0,0)</f>
        <v>0</v>
      </c>
      <c r="U30" s="13">
        <f>IF(J30="X",2,0)</f>
        <v>0</v>
      </c>
      <c r="V30" s="4"/>
      <c r="W30" s="4"/>
      <c r="X30" s="13">
        <f t="shared" ref="X30" si="7">SUM(R30:V30)</f>
        <v>1</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1</v>
      </c>
      <c r="E32" s="11" t="s">
        <v>41</v>
      </c>
      <c r="F32" s="29" t="b">
        <v>1</v>
      </c>
      <c r="G32" s="11" t="s">
        <v>42</v>
      </c>
      <c r="H32" s="29" t="b">
        <v>1</v>
      </c>
      <c r="I32" s="11" t="s">
        <v>43</v>
      </c>
      <c r="J32" s="29" t="b">
        <v>1</v>
      </c>
      <c r="K32" s="11" t="s">
        <v>44</v>
      </c>
      <c r="L32" s="30" t="b">
        <v>0</v>
      </c>
      <c r="M32" s="11" t="s">
        <v>45</v>
      </c>
      <c r="N32" s="46" t="s">
        <v>108</v>
      </c>
      <c r="O32" s="11" t="s">
        <v>47</v>
      </c>
      <c r="P32" s="30" t="b">
        <v>0</v>
      </c>
      <c r="R32" s="13"/>
      <c r="S32" s="13"/>
      <c r="T32" s="13"/>
      <c r="U32" s="13"/>
      <c r="V32" s="4"/>
      <c r="W32" s="4"/>
      <c r="X32" s="13"/>
    </row>
    <row r="33" spans="1:24" x14ac:dyDescent="0.35">
      <c r="A33" s="64" t="s">
        <v>48</v>
      </c>
      <c r="B33" s="64"/>
      <c r="C33" s="11" t="s">
        <v>11</v>
      </c>
      <c r="D33" s="29" t="b">
        <v>0</v>
      </c>
      <c r="E33" s="11" t="s">
        <v>12</v>
      </c>
      <c r="F33" s="29" t="b">
        <v>0</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1</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1</v>
      </c>
      <c r="E36" s="34" t="s">
        <v>60</v>
      </c>
      <c r="F36" s="36" t="b">
        <v>1</v>
      </c>
      <c r="G36" s="4" t="s">
        <v>61</v>
      </c>
      <c r="H36" s="36" t="b">
        <v>1</v>
      </c>
      <c r="I36" s="34" t="s">
        <v>62</v>
      </c>
      <c r="J36" s="29" t="b">
        <v>1</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c r="D40" s="4"/>
      <c r="E40" s="4"/>
      <c r="F40" s="4"/>
      <c r="G40" s="4"/>
      <c r="H40" s="4"/>
      <c r="I40" s="4"/>
      <c r="J40" s="4"/>
      <c r="K40" s="4"/>
      <c r="L40" s="4"/>
      <c r="M40" s="4"/>
      <c r="N40" s="4"/>
      <c r="R40" s="13"/>
      <c r="S40" s="13"/>
      <c r="T40" s="13"/>
      <c r="U40" s="13"/>
      <c r="V40" s="4"/>
      <c r="W40" s="4"/>
      <c r="X40" s="13"/>
    </row>
    <row r="41" spans="1:24" x14ac:dyDescent="0.35">
      <c r="A41" s="64" t="s">
        <v>67</v>
      </c>
      <c r="B41" s="64"/>
      <c r="C41" s="22" t="s">
        <v>169</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v>2007</v>
      </c>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0.7142857142857143</v>
      </c>
      <c r="J46" s="25"/>
      <c r="K46" s="4"/>
      <c r="R46" s="8"/>
      <c r="S46" s="8"/>
      <c r="T46" s="8"/>
      <c r="U46" s="4"/>
      <c r="V46" s="4"/>
      <c r="W46" s="4"/>
      <c r="X46" s="13">
        <f>SUM(X30+X29+X28+X27+X26+X25+X23+X13+X12)</f>
        <v>20</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B5:G5" xr:uid="{AE61A4ED-BCB5-4D1B-B0AE-1EA4B393D02D}">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AD8E454A-D73A-4E3C-8916-882AD2E97896}">
      <formula1>"Pay and Play, Private, Registered Membership Use, Sports Club/Community Association"</formula1>
    </dataValidation>
    <dataValidation type="list" allowBlank="1" showInputMessage="1" showErrorMessage="1" sqref="N32" xr:uid="{030D2402-24C0-4131-A4CB-911EE568D574}">
      <formula1>"0-10,'11-20,21-30,31-40,41-50,50+"</formula1>
    </dataValidation>
  </dataValidation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54BCD-4EDE-42DF-BB64-868419F9F350}">
  <dimension ref="A2:X72"/>
  <sheetViews>
    <sheetView workbookViewId="0">
      <selection activeCell="G47" sqref="G47"/>
    </sheetView>
  </sheetViews>
  <sheetFormatPr defaultRowHeight="14.5" x14ac:dyDescent="0.35"/>
  <cols>
    <col min="1" max="1" width="34.08984375" bestFit="1" customWidth="1"/>
    <col min="2" max="2" width="11.36328125" bestFit="1" customWidth="1"/>
    <col min="3" max="3" width="17.90625" bestFit="1" customWidth="1"/>
    <col min="4" max="4" width="8" bestFit="1" customWidth="1"/>
    <col min="5" max="5" width="34.08984375" bestFit="1" customWidth="1"/>
    <col min="6" max="6" width="8" bestFit="1" customWidth="1"/>
    <col min="7" max="7" width="25.36328125" bestFit="1" customWidth="1"/>
    <col min="8" max="8" width="8" bestFit="1" customWidth="1"/>
    <col min="9" max="9" width="22.54296875" bestFit="1" customWidth="1"/>
    <col min="10" max="10" width="8" bestFit="1" customWidth="1"/>
    <col min="11" max="11" width="18.453125" bestFit="1" customWidth="1"/>
    <col min="12" max="12" width="6.453125" bestFit="1" customWidth="1"/>
    <col min="13" max="13" width="34.08984375" bestFit="1" customWidth="1"/>
    <col min="14" max="14" width="7.36328125" bestFit="1" customWidth="1"/>
    <col min="15" max="15" width="11.54296875" bestFit="1" customWidth="1"/>
    <col min="16" max="16" width="6.453125" bestFit="1" customWidth="1"/>
    <col min="18" max="22" width="5.36328125" bestFit="1" customWidth="1"/>
    <col min="24" max="24" width="8.36328125" bestFit="1" customWidth="1"/>
  </cols>
  <sheetData>
    <row r="2" spans="1:24" x14ac:dyDescent="0.35">
      <c r="A2" s="2" t="s">
        <v>1</v>
      </c>
      <c r="B2" s="51" t="s">
        <v>170</v>
      </c>
      <c r="C2" s="52"/>
      <c r="D2" s="52"/>
      <c r="E2" s="52"/>
      <c r="F2" s="52"/>
      <c r="G2" s="53"/>
      <c r="H2" s="3"/>
      <c r="I2" s="54" t="s">
        <v>161</v>
      </c>
      <c r="J2" s="54"/>
      <c r="K2" s="54"/>
      <c r="L2" s="54"/>
      <c r="M2" s="54"/>
      <c r="N2" s="54"/>
      <c r="O2" s="54"/>
      <c r="P2" s="54"/>
      <c r="Q2" s="37"/>
      <c r="R2" s="37"/>
      <c r="S2" s="37"/>
      <c r="T2" s="37"/>
      <c r="U2" s="37"/>
      <c r="V2" s="37"/>
      <c r="W2" s="37"/>
      <c r="X2" s="37"/>
    </row>
    <row r="3" spans="1:24" x14ac:dyDescent="0.35">
      <c r="A3" s="2" t="s">
        <v>2</v>
      </c>
      <c r="B3" s="51" t="s">
        <v>171</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v>6005428</v>
      </c>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172</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173</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170</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0.7142857142857143</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t="s">
        <v>85</v>
      </c>
      <c r="G12" s="11" t="s">
        <v>13</v>
      </c>
      <c r="H12" s="12"/>
      <c r="I12" s="11" t="s">
        <v>14</v>
      </c>
      <c r="J12" s="12" t="s">
        <v>15</v>
      </c>
      <c r="K12" s="11" t="s">
        <v>16</v>
      </c>
      <c r="L12" s="12"/>
      <c r="M12" s="58" t="s">
        <v>0</v>
      </c>
      <c r="N12" s="58"/>
      <c r="O12" s="58"/>
      <c r="P12" s="58"/>
      <c r="R12" s="13">
        <f>IF(D12="X",4,0)</f>
        <v>0</v>
      </c>
      <c r="S12" s="13">
        <f>IF(F12="X",3,0)</f>
        <v>3</v>
      </c>
      <c r="T12" s="13">
        <f>IF(H12="X",2,0)</f>
        <v>0</v>
      </c>
      <c r="U12" s="13">
        <f>IF(J12="X",1,0)</f>
        <v>0</v>
      </c>
      <c r="V12" s="13">
        <f>IF(L12="X",0,0)</f>
        <v>0</v>
      </c>
      <c r="W12" s="4"/>
      <c r="X12" s="13">
        <f>SUM(R12:V12)</f>
        <v>3</v>
      </c>
    </row>
    <row r="13" spans="1:24"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IF(D15="x",10,0)</f>
        <v>0</v>
      </c>
      <c r="S15" s="13">
        <f>IF(F16="x",8,0)</f>
        <v>8</v>
      </c>
      <c r="T15" s="13">
        <f t="shared" ref="T15:T22" si="0">IF(H15="x",5,0)</f>
        <v>0</v>
      </c>
      <c r="U15" s="13">
        <f t="shared" ref="U15:U22" si="1">IF(J15="X",2,0)</f>
        <v>0</v>
      </c>
      <c r="V15" s="13">
        <f t="shared" ref="V15:V22" si="2">IF(L15="X",0,0)</f>
        <v>0</v>
      </c>
      <c r="W15" s="4"/>
      <c r="X15" s="13">
        <f>SUM(R15:V15)</f>
        <v>8</v>
      </c>
    </row>
    <row r="16" spans="1:24" x14ac:dyDescent="0.35">
      <c r="A16" s="16" t="s">
        <v>173</v>
      </c>
      <c r="B16" s="16">
        <v>4107344</v>
      </c>
      <c r="C16" s="11" t="s">
        <v>11</v>
      </c>
      <c r="D16" s="12"/>
      <c r="E16" s="11" t="s">
        <v>12</v>
      </c>
      <c r="F16" s="12" t="s">
        <v>85</v>
      </c>
      <c r="G16" s="11" t="s">
        <v>13</v>
      </c>
      <c r="H16" s="12"/>
      <c r="I16" s="11" t="s">
        <v>14</v>
      </c>
      <c r="J16" s="12"/>
      <c r="K16" s="11" t="s">
        <v>16</v>
      </c>
      <c r="L16" s="38"/>
      <c r="M16" s="55"/>
      <c r="N16" s="55"/>
      <c r="O16" s="55"/>
      <c r="P16" s="55"/>
      <c r="R16" s="13">
        <f t="shared" ref="R16:R22" si="3">IF(D16="x",10,0)</f>
        <v>0</v>
      </c>
      <c r="S16" s="13">
        <f>IF(F17="x",8,0)</f>
        <v>0</v>
      </c>
      <c r="T16" s="13">
        <f t="shared" si="0"/>
        <v>0</v>
      </c>
      <c r="U16" s="13">
        <f t="shared" si="1"/>
        <v>0</v>
      </c>
      <c r="V16" s="13">
        <f t="shared" si="2"/>
        <v>0</v>
      </c>
      <c r="W16" s="4"/>
      <c r="X16" s="13">
        <f t="shared" ref="X16:X20" si="4">SUM(R16:V16)</f>
        <v>0</v>
      </c>
    </row>
    <row r="17" spans="1:24" x14ac:dyDescent="0.35">
      <c r="A17" s="16"/>
      <c r="B17" s="16"/>
      <c r="C17" s="11" t="s">
        <v>11</v>
      </c>
      <c r="D17" s="12"/>
      <c r="E17" s="11" t="s">
        <v>12</v>
      </c>
      <c r="F17" s="12"/>
      <c r="G17" s="11" t="s">
        <v>13</v>
      </c>
      <c r="H17" s="12"/>
      <c r="I17" s="11" t="s">
        <v>14</v>
      </c>
      <c r="J17" s="12"/>
      <c r="K17" s="11" t="s">
        <v>16</v>
      </c>
      <c r="L17" s="38"/>
      <c r="M17" s="55"/>
      <c r="N17" s="55"/>
      <c r="O17" s="55"/>
      <c r="P17" s="55"/>
      <c r="R17" s="13">
        <f t="shared" si="3"/>
        <v>0</v>
      </c>
      <c r="S17" s="13">
        <f t="shared" ref="S17:S22" si="5">IF(F17="x",8,0)</f>
        <v>0</v>
      </c>
      <c r="T17" s="13">
        <f t="shared" si="0"/>
        <v>0</v>
      </c>
      <c r="U17" s="13">
        <f t="shared" si="1"/>
        <v>0</v>
      </c>
      <c r="V17" s="13">
        <f t="shared" si="2"/>
        <v>0</v>
      </c>
      <c r="W17" s="4"/>
      <c r="X17" s="13">
        <f t="shared" si="4"/>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3"/>
        <v>0</v>
      </c>
      <c r="S18" s="13">
        <f t="shared" si="5"/>
        <v>0</v>
      </c>
      <c r="T18" s="13">
        <f t="shared" si="0"/>
        <v>0</v>
      </c>
      <c r="U18" s="13">
        <f t="shared" si="1"/>
        <v>0</v>
      </c>
      <c r="V18" s="13">
        <f t="shared" si="2"/>
        <v>0</v>
      </c>
      <c r="W18" s="4"/>
      <c r="X18" s="13">
        <f t="shared" si="4"/>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3"/>
        <v>0</v>
      </c>
      <c r="S19" s="13">
        <f t="shared" si="5"/>
        <v>0</v>
      </c>
      <c r="T19" s="13">
        <f t="shared" si="0"/>
        <v>0</v>
      </c>
      <c r="U19" s="13">
        <f t="shared" si="1"/>
        <v>0</v>
      </c>
      <c r="V19" s="13">
        <f t="shared" si="2"/>
        <v>0</v>
      </c>
      <c r="W19" s="4"/>
      <c r="X19" s="13">
        <f t="shared" si="4"/>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3"/>
        <v>0</v>
      </c>
      <c r="S20" s="13">
        <f t="shared" si="5"/>
        <v>0</v>
      </c>
      <c r="T20" s="13">
        <f t="shared" si="0"/>
        <v>0</v>
      </c>
      <c r="U20" s="13">
        <f t="shared" si="1"/>
        <v>0</v>
      </c>
      <c r="V20" s="13">
        <f t="shared" si="2"/>
        <v>0</v>
      </c>
      <c r="W20" s="4"/>
      <c r="X20" s="13">
        <f t="shared" si="4"/>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3"/>
        <v>0</v>
      </c>
      <c r="S21" s="13">
        <f t="shared" si="5"/>
        <v>0</v>
      </c>
      <c r="T21" s="13">
        <f t="shared" si="0"/>
        <v>0</v>
      </c>
      <c r="U21" s="13">
        <f t="shared" si="1"/>
        <v>0</v>
      </c>
      <c r="V21" s="13">
        <f t="shared" si="2"/>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3"/>
        <v>0</v>
      </c>
      <c r="S22" s="13">
        <f t="shared" si="5"/>
        <v>0</v>
      </c>
      <c r="T22" s="13">
        <f t="shared" si="0"/>
        <v>0</v>
      </c>
      <c r="U22" s="13">
        <f t="shared" si="1"/>
        <v>0</v>
      </c>
      <c r="V22" s="13">
        <f t="shared" si="2"/>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SUM(X15:X22)/L23</f>
        <v>8</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t="s">
        <v>85</v>
      </c>
      <c r="E25" s="11" t="s">
        <v>27</v>
      </c>
      <c r="F25" s="12"/>
      <c r="G25" s="11" t="s">
        <v>28</v>
      </c>
      <c r="H25" s="12" t="s">
        <v>15</v>
      </c>
      <c r="I25" s="4"/>
      <c r="J25" s="3"/>
      <c r="K25" s="4"/>
      <c r="M25" s="55"/>
      <c r="N25" s="55"/>
      <c r="O25" s="55"/>
      <c r="P25" s="55"/>
      <c r="R25" s="13">
        <f>IF(D25="x",2,0)</f>
        <v>2</v>
      </c>
      <c r="S25" s="13">
        <f>IF(F25="x",1,0)</f>
        <v>0</v>
      </c>
      <c r="T25" s="13">
        <f>IF(H25="x",0,0)</f>
        <v>0</v>
      </c>
      <c r="U25" s="13"/>
      <c r="V25" s="4"/>
      <c r="W25" s="4"/>
      <c r="X25" s="13">
        <f t="shared" ref="X25:X29" si="6">SUM(R25:V25)</f>
        <v>2</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t="s">
        <v>85</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6"/>
        <v>2</v>
      </c>
    </row>
    <row r="28" spans="1:24" x14ac:dyDescent="0.35">
      <c r="A28" s="56" t="s">
        <v>33</v>
      </c>
      <c r="B28" s="57"/>
      <c r="C28" s="11" t="s">
        <v>12</v>
      </c>
      <c r="D28" s="12"/>
      <c r="E28" s="11" t="s">
        <v>34</v>
      </c>
      <c r="F28" s="12" t="s">
        <v>85</v>
      </c>
      <c r="G28" s="11" t="s">
        <v>14</v>
      </c>
      <c r="H28" s="12" t="s">
        <v>15</v>
      </c>
      <c r="I28" s="4"/>
      <c r="J28" s="3"/>
      <c r="K28" s="4"/>
      <c r="M28" s="55"/>
      <c r="N28" s="55"/>
      <c r="O28" s="55"/>
      <c r="P28" s="55"/>
      <c r="R28" s="13">
        <f>IF(D28="x",2,0)</f>
        <v>0</v>
      </c>
      <c r="S28" s="13">
        <f>IF(F28="x",1,0)</f>
        <v>1</v>
      </c>
      <c r="T28" s="13">
        <f>IF(H28="x",0,0)</f>
        <v>0</v>
      </c>
      <c r="U28" s="13"/>
      <c r="V28" s="4"/>
      <c r="W28" s="4"/>
      <c r="X28" s="13">
        <f t="shared" si="6"/>
        <v>1</v>
      </c>
    </row>
    <row r="29" spans="1:24" x14ac:dyDescent="0.35">
      <c r="A29" s="65" t="s">
        <v>35</v>
      </c>
      <c r="B29" s="66"/>
      <c r="C29" s="11" t="s">
        <v>12</v>
      </c>
      <c r="D29" s="12"/>
      <c r="E29" s="11" t="s">
        <v>34</v>
      </c>
      <c r="F29" s="12" t="s">
        <v>85</v>
      </c>
      <c r="G29" s="11" t="s">
        <v>14</v>
      </c>
      <c r="H29" s="12"/>
      <c r="I29" s="4"/>
      <c r="J29" s="3"/>
      <c r="K29" s="4"/>
      <c r="M29" s="55"/>
      <c r="N29" s="55"/>
      <c r="O29" s="55"/>
      <c r="P29" s="55"/>
      <c r="R29" s="13">
        <f>IF(D29="x",2,0)</f>
        <v>0</v>
      </c>
      <c r="S29" s="13">
        <f>IF(F29="x",1,0)</f>
        <v>1</v>
      </c>
      <c r="T29" s="13">
        <f>IF(H29="x",0,0)</f>
        <v>0</v>
      </c>
      <c r="U29" s="13">
        <f>IF(J29="X",2,0)</f>
        <v>0</v>
      </c>
      <c r="V29" s="4"/>
      <c r="W29" s="4"/>
      <c r="X29" s="13">
        <f t="shared" si="6"/>
        <v>1</v>
      </c>
    </row>
    <row r="30" spans="1:24" x14ac:dyDescent="0.35">
      <c r="A30" s="56" t="s">
        <v>36</v>
      </c>
      <c r="B30" s="57"/>
      <c r="C30" s="11" t="s">
        <v>37</v>
      </c>
      <c r="D30" s="12"/>
      <c r="E30" s="11" t="s">
        <v>34</v>
      </c>
      <c r="F30" s="12" t="s">
        <v>85</v>
      </c>
      <c r="G30" s="11" t="s">
        <v>38</v>
      </c>
      <c r="H30" s="12"/>
      <c r="I30" s="4"/>
      <c r="J30" s="3"/>
      <c r="K30" s="4"/>
      <c r="M30" s="55"/>
      <c r="N30" s="55"/>
      <c r="O30" s="55"/>
      <c r="P30" s="55"/>
      <c r="R30" s="13">
        <f t="shared" ref="R30" si="7">IF(D30="x",2,0)</f>
        <v>0</v>
      </c>
      <c r="S30" s="13">
        <f t="shared" ref="S30" si="8">IF(F30="x",1,0)</f>
        <v>1</v>
      </c>
      <c r="T30" s="13">
        <f t="shared" ref="T30" si="9">IF(H30="x",0,0)</f>
        <v>0</v>
      </c>
      <c r="U30" s="13">
        <f t="shared" ref="U30" si="10">IF(J30="X",2,0)</f>
        <v>0</v>
      </c>
      <c r="V30" s="4"/>
      <c r="W30" s="4"/>
      <c r="X30" s="13">
        <f t="shared" ref="X30" si="11">SUM(R30:V30)</f>
        <v>1</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0</v>
      </c>
      <c r="E32" s="11" t="s">
        <v>41</v>
      </c>
      <c r="F32" s="29" t="b">
        <v>0</v>
      </c>
      <c r="G32" s="11" t="s">
        <v>42</v>
      </c>
      <c r="H32" s="29" t="b">
        <v>1</v>
      </c>
      <c r="I32" s="11" t="s">
        <v>43</v>
      </c>
      <c r="J32" s="29" t="b">
        <v>0</v>
      </c>
      <c r="K32" s="11" t="s">
        <v>44</v>
      </c>
      <c r="L32" s="30" t="b">
        <v>0</v>
      </c>
      <c r="M32" s="11" t="s">
        <v>45</v>
      </c>
      <c r="N32" s="45" t="s">
        <v>46</v>
      </c>
      <c r="O32" s="11" t="s">
        <v>47</v>
      </c>
      <c r="P32" s="30" t="b">
        <v>0</v>
      </c>
      <c r="R32" s="13"/>
      <c r="S32" s="13"/>
      <c r="T32" s="13"/>
      <c r="U32" s="13"/>
      <c r="V32" s="4"/>
      <c r="W32" s="4"/>
      <c r="X32" s="13"/>
    </row>
    <row r="33" spans="1:24" x14ac:dyDescent="0.35">
      <c r="A33" s="64" t="s">
        <v>48</v>
      </c>
      <c r="B33" s="64"/>
      <c r="C33" s="11" t="s">
        <v>11</v>
      </c>
      <c r="D33" s="29" t="b">
        <v>0</v>
      </c>
      <c r="E33" s="11" t="s">
        <v>12</v>
      </c>
      <c r="F33" s="29" t="b">
        <v>1</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0</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1</v>
      </c>
      <c r="E36" s="34" t="s">
        <v>60</v>
      </c>
      <c r="F36" s="36" t="b">
        <v>0</v>
      </c>
      <c r="G36" s="4" t="s">
        <v>61</v>
      </c>
      <c r="H36" s="36" t="b">
        <v>0</v>
      </c>
      <c r="I36" s="34" t="s">
        <v>62</v>
      </c>
      <c r="J36" s="29" t="b">
        <v>1</v>
      </c>
      <c r="K36" s="4"/>
      <c r="M36" s="1"/>
      <c r="R36" s="13"/>
      <c r="S36" s="13"/>
      <c r="T36" s="13"/>
      <c r="U36" s="13"/>
      <c r="V36" s="4"/>
      <c r="W36" s="4"/>
      <c r="X36" s="13"/>
    </row>
    <row r="37" spans="1:24" x14ac:dyDescent="0.35">
      <c r="A37" s="64" t="s">
        <v>63</v>
      </c>
      <c r="B37" s="64"/>
      <c r="C37" s="68" t="s">
        <v>174</v>
      </c>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c r="D40" s="4"/>
      <c r="E40" s="4"/>
      <c r="F40" s="4"/>
      <c r="G40" s="4"/>
      <c r="H40" s="4"/>
      <c r="I40" s="4"/>
      <c r="J40" s="4"/>
      <c r="K40" s="4"/>
      <c r="L40" s="4"/>
      <c r="M40" s="4"/>
      <c r="N40" s="4"/>
      <c r="R40" s="13"/>
      <c r="S40" s="13"/>
      <c r="T40" s="13"/>
      <c r="U40" s="13"/>
      <c r="V40" s="4"/>
      <c r="W40" s="4"/>
      <c r="X40" s="13"/>
    </row>
    <row r="41" spans="1:24" x14ac:dyDescent="0.35">
      <c r="A41" s="64" t="s">
        <v>67</v>
      </c>
      <c r="B41" s="64"/>
      <c r="C41" s="22">
        <v>2000</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0.7142857142857143</v>
      </c>
      <c r="J46" s="25"/>
      <c r="K46" s="4"/>
      <c r="R46" s="8"/>
      <c r="S46" s="8"/>
      <c r="T46" s="8"/>
      <c r="U46" s="4"/>
      <c r="V46" s="4"/>
      <c r="W46" s="4"/>
      <c r="X46" s="13">
        <f>SUM(X30+X29+X28+X27+X26+X25+X23+X13+X12)</f>
        <v>20</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B5:G5" xr:uid="{9F63A003-0454-46E2-BF29-C1375F142909}">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40C0FFE2-4B3F-4BA3-8D2E-F847E557A216}">
      <formula1>"Pay and Play, Private, Registered Membership Use, Sports Club/Community Association"</formula1>
    </dataValidation>
    <dataValidation type="list" allowBlank="1" showInputMessage="1" showErrorMessage="1" sqref="N32" xr:uid="{D8665C7A-0505-4530-AAB9-650B746D6A06}">
      <formula1>"0-10,'11-20,21-30,31-40,41-50,50+"</formula1>
    </dataValidation>
  </dataValidation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BC49C-878F-4862-AA5A-AF0C77771528}">
  <dimension ref="A2:X72"/>
  <sheetViews>
    <sheetView workbookViewId="0">
      <selection activeCell="B6" sqref="B6:G6"/>
    </sheetView>
  </sheetViews>
  <sheetFormatPr defaultRowHeight="14.5" x14ac:dyDescent="0.35"/>
  <cols>
    <col min="1" max="1" width="34.08984375" bestFit="1" customWidth="1"/>
    <col min="2" max="2" width="11.36328125" bestFit="1" customWidth="1"/>
    <col min="3" max="3" width="17.90625" bestFit="1" customWidth="1"/>
    <col min="4" max="4" width="8" bestFit="1" customWidth="1"/>
    <col min="5" max="5" width="34.08984375" bestFit="1" customWidth="1"/>
    <col min="6" max="6" width="8" bestFit="1" customWidth="1"/>
    <col min="7" max="7" width="25.36328125" bestFit="1" customWidth="1"/>
    <col min="8" max="8" width="8" bestFit="1" customWidth="1"/>
    <col min="9" max="9" width="22.54296875" bestFit="1" customWidth="1"/>
    <col min="10" max="10" width="8" bestFit="1" customWidth="1"/>
    <col min="11" max="11" width="18.453125" bestFit="1" customWidth="1"/>
    <col min="12" max="12" width="6.453125" bestFit="1" customWidth="1"/>
    <col min="13" max="13" width="34.08984375" bestFit="1" customWidth="1"/>
    <col min="14" max="14" width="7.36328125" bestFit="1" customWidth="1"/>
    <col min="15" max="15" width="11.54296875" bestFit="1" customWidth="1"/>
    <col min="16" max="16" width="6.453125" bestFit="1" customWidth="1"/>
    <col min="17" max="17" width="9.36328125" customWidth="1"/>
    <col min="18" max="22" width="5.36328125" bestFit="1" customWidth="1"/>
    <col min="23" max="23" width="9.36328125" customWidth="1"/>
    <col min="24" max="24" width="8.36328125" bestFit="1" customWidth="1"/>
  </cols>
  <sheetData>
    <row r="2" spans="1:24" x14ac:dyDescent="0.35">
      <c r="A2" s="2" t="s">
        <v>1</v>
      </c>
      <c r="B2" s="51" t="s">
        <v>175</v>
      </c>
      <c r="C2" s="52"/>
      <c r="D2" s="52"/>
      <c r="E2" s="52"/>
      <c r="F2" s="52"/>
      <c r="G2" s="53"/>
      <c r="H2" s="3"/>
      <c r="I2" s="54" t="s">
        <v>161</v>
      </c>
      <c r="J2" s="54"/>
      <c r="K2" s="54"/>
      <c r="L2" s="54"/>
      <c r="M2" s="54"/>
      <c r="N2" s="54"/>
      <c r="O2" s="54"/>
      <c r="P2" s="54"/>
      <c r="Q2" s="37"/>
      <c r="R2" s="37"/>
      <c r="S2" s="37"/>
      <c r="T2" s="37"/>
      <c r="U2" s="37"/>
      <c r="V2" s="37"/>
      <c r="W2" s="37"/>
      <c r="X2" s="37"/>
    </row>
    <row r="3" spans="1:24" x14ac:dyDescent="0.35">
      <c r="A3" s="2" t="s">
        <v>2</v>
      </c>
      <c r="B3" s="51" t="s">
        <v>176</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v>1103082</v>
      </c>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93</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144</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175</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0.6785714285714286</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t="s">
        <v>85</v>
      </c>
      <c r="G12" s="11" t="s">
        <v>13</v>
      </c>
      <c r="H12" s="12"/>
      <c r="I12" s="11" t="s">
        <v>14</v>
      </c>
      <c r="J12" s="12" t="s">
        <v>15</v>
      </c>
      <c r="K12" s="11" t="s">
        <v>16</v>
      </c>
      <c r="L12" s="12"/>
      <c r="M12" s="58" t="s">
        <v>0</v>
      </c>
      <c r="N12" s="58"/>
      <c r="O12" s="58"/>
      <c r="P12" s="58"/>
      <c r="R12" s="13">
        <f>IF(D12="X",4,0)</f>
        <v>0</v>
      </c>
      <c r="S12" s="13">
        <f>IF(F12="X",3,0)</f>
        <v>3</v>
      </c>
      <c r="T12" s="13">
        <f>IF(H12="X",2,0)</f>
        <v>0</v>
      </c>
      <c r="U12" s="13">
        <f>IF(J12="X",1,0)</f>
        <v>0</v>
      </c>
      <c r="V12" s="13">
        <f>IF(L12="X",0,0)</f>
        <v>0</v>
      </c>
      <c r="W12" s="4"/>
      <c r="X12" s="13">
        <f>SUM(R12:V12)</f>
        <v>3</v>
      </c>
    </row>
    <row r="13" spans="1:24"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 t="shared" ref="R15:R22" si="0">IF(D15="x",10,0)</f>
        <v>0</v>
      </c>
      <c r="S15" s="13">
        <f>IF(F16="x",8,0)</f>
        <v>8</v>
      </c>
      <c r="T15" s="13">
        <f t="shared" ref="T15:T22" si="1">IF(H15="x",5,0)</f>
        <v>0</v>
      </c>
      <c r="U15" s="13">
        <f t="shared" ref="U15:U22" si="2">IF(J15="X",2,0)</f>
        <v>0</v>
      </c>
      <c r="V15" s="13">
        <f t="shared" ref="V15:V22" si="3">IF(L15="X",0,0)</f>
        <v>0</v>
      </c>
      <c r="W15" s="4"/>
      <c r="X15" s="13">
        <f>SUM(R15:V15)</f>
        <v>8</v>
      </c>
    </row>
    <row r="16" spans="1:24" x14ac:dyDescent="0.35">
      <c r="A16" s="16" t="s">
        <v>138</v>
      </c>
      <c r="B16" s="16">
        <v>2027837</v>
      </c>
      <c r="C16" s="11" t="s">
        <v>11</v>
      </c>
      <c r="D16" s="12"/>
      <c r="E16" s="11" t="s">
        <v>12</v>
      </c>
      <c r="F16" s="12" t="s">
        <v>85</v>
      </c>
      <c r="G16" s="11" t="s">
        <v>13</v>
      </c>
      <c r="H16" s="12"/>
      <c r="I16" s="11" t="s">
        <v>14</v>
      </c>
      <c r="J16" s="12"/>
      <c r="K16" s="11" t="s">
        <v>16</v>
      </c>
      <c r="L16" s="38"/>
      <c r="M16" s="55"/>
      <c r="N16" s="55"/>
      <c r="O16" s="55"/>
      <c r="P16" s="55"/>
      <c r="R16" s="13">
        <f t="shared" si="0"/>
        <v>0</v>
      </c>
      <c r="S16" s="13">
        <f>IF(F17="x",8,0)</f>
        <v>0</v>
      </c>
      <c r="T16" s="13">
        <f t="shared" si="1"/>
        <v>0</v>
      </c>
      <c r="U16" s="13">
        <f t="shared" si="2"/>
        <v>0</v>
      </c>
      <c r="V16" s="13">
        <f t="shared" si="3"/>
        <v>0</v>
      </c>
      <c r="W16" s="4"/>
      <c r="X16" s="13">
        <f t="shared" ref="X16:X20" si="4">SUM(R16:V16)</f>
        <v>0</v>
      </c>
    </row>
    <row r="17" spans="1:24" x14ac:dyDescent="0.35">
      <c r="A17" s="16"/>
      <c r="B17" s="16"/>
      <c r="C17" s="11" t="s">
        <v>11</v>
      </c>
      <c r="D17" s="12"/>
      <c r="E17" s="11" t="s">
        <v>12</v>
      </c>
      <c r="F17" s="12"/>
      <c r="G17" s="11" t="s">
        <v>13</v>
      </c>
      <c r="H17" s="12"/>
      <c r="I17" s="11" t="s">
        <v>14</v>
      </c>
      <c r="J17" s="12"/>
      <c r="K17" s="11" t="s">
        <v>16</v>
      </c>
      <c r="L17" s="38"/>
      <c r="M17" s="55"/>
      <c r="N17" s="55"/>
      <c r="O17" s="55"/>
      <c r="P17" s="55"/>
      <c r="R17" s="13">
        <f t="shared" si="0"/>
        <v>0</v>
      </c>
      <c r="S17" s="13">
        <f t="shared" ref="S17:S22" si="5">IF(F17="x",8,0)</f>
        <v>0</v>
      </c>
      <c r="T17" s="13">
        <f t="shared" si="1"/>
        <v>0</v>
      </c>
      <c r="U17" s="13">
        <f t="shared" si="2"/>
        <v>0</v>
      </c>
      <c r="V17" s="13">
        <f t="shared" si="3"/>
        <v>0</v>
      </c>
      <c r="W17" s="4"/>
      <c r="X17" s="13">
        <f t="shared" si="4"/>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si="5"/>
        <v>0</v>
      </c>
      <c r="T18" s="13">
        <f t="shared" si="1"/>
        <v>0</v>
      </c>
      <c r="U18" s="13">
        <f t="shared" si="2"/>
        <v>0</v>
      </c>
      <c r="V18" s="13">
        <f t="shared" si="3"/>
        <v>0</v>
      </c>
      <c r="W18" s="4"/>
      <c r="X18" s="13">
        <f t="shared" si="4"/>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5"/>
        <v>0</v>
      </c>
      <c r="T19" s="13">
        <f t="shared" si="1"/>
        <v>0</v>
      </c>
      <c r="U19" s="13">
        <f t="shared" si="2"/>
        <v>0</v>
      </c>
      <c r="V19" s="13">
        <f t="shared" si="3"/>
        <v>0</v>
      </c>
      <c r="W19" s="4"/>
      <c r="X19" s="13">
        <f t="shared" si="4"/>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5"/>
        <v>0</v>
      </c>
      <c r="T20" s="13">
        <f t="shared" si="1"/>
        <v>0</v>
      </c>
      <c r="U20" s="13">
        <f t="shared" si="2"/>
        <v>0</v>
      </c>
      <c r="V20" s="13">
        <f t="shared" si="3"/>
        <v>0</v>
      </c>
      <c r="W20" s="4"/>
      <c r="X20" s="13">
        <f t="shared" si="4"/>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5"/>
        <v>0</v>
      </c>
      <c r="T21" s="13">
        <f t="shared" si="1"/>
        <v>0</v>
      </c>
      <c r="U21" s="13">
        <f t="shared" si="2"/>
        <v>0</v>
      </c>
      <c r="V21" s="13">
        <f t="shared" si="3"/>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5"/>
        <v>0</v>
      </c>
      <c r="T22" s="13">
        <f t="shared" si="1"/>
        <v>0</v>
      </c>
      <c r="U22" s="13">
        <f t="shared" si="2"/>
        <v>0</v>
      </c>
      <c r="V22" s="13">
        <f t="shared" si="3"/>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SUM(X15:X22)/L23</f>
        <v>8</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t="s">
        <v>85</v>
      </c>
      <c r="E25" s="11" t="s">
        <v>27</v>
      </c>
      <c r="F25" s="12"/>
      <c r="G25" s="11" t="s">
        <v>28</v>
      </c>
      <c r="H25" s="12" t="s">
        <v>15</v>
      </c>
      <c r="I25" s="4"/>
      <c r="J25" s="3"/>
      <c r="K25" s="4"/>
      <c r="M25" s="55"/>
      <c r="N25" s="55"/>
      <c r="O25" s="55"/>
      <c r="P25" s="55"/>
      <c r="R25" s="13">
        <f>IF(D25="x",2,0)</f>
        <v>2</v>
      </c>
      <c r="S25" s="13">
        <f>IF(F25="x",1,0)</f>
        <v>0</v>
      </c>
      <c r="T25" s="13">
        <f>IF(H25="x",0,0)</f>
        <v>0</v>
      </c>
      <c r="U25" s="13"/>
      <c r="V25" s="4"/>
      <c r="W25" s="4"/>
      <c r="X25" s="13">
        <f t="shared" ref="X25:X29" si="6">SUM(R25:V25)</f>
        <v>2</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t="s">
        <v>85</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6"/>
        <v>2</v>
      </c>
    </row>
    <row r="28" spans="1:24" x14ac:dyDescent="0.35">
      <c r="A28" s="56" t="s">
        <v>33</v>
      </c>
      <c r="B28" s="57"/>
      <c r="C28" s="11" t="s">
        <v>12</v>
      </c>
      <c r="D28" s="12"/>
      <c r="E28" s="11" t="s">
        <v>34</v>
      </c>
      <c r="F28" s="12"/>
      <c r="G28" s="11" t="s">
        <v>14</v>
      </c>
      <c r="H28" s="12" t="s">
        <v>85</v>
      </c>
      <c r="I28" s="4"/>
      <c r="J28" s="3"/>
      <c r="K28" s="4"/>
      <c r="M28" s="55"/>
      <c r="N28" s="55"/>
      <c r="O28" s="55"/>
      <c r="P28" s="55"/>
      <c r="R28" s="13">
        <f>IF(D28="x",2,0)</f>
        <v>0</v>
      </c>
      <c r="S28" s="13">
        <f>IF(F28="x",1,0)</f>
        <v>0</v>
      </c>
      <c r="T28" s="13">
        <f>IF(H28="x",0,0)</f>
        <v>0</v>
      </c>
      <c r="U28" s="13"/>
      <c r="V28" s="4"/>
      <c r="W28" s="4"/>
      <c r="X28" s="13">
        <f t="shared" si="6"/>
        <v>0</v>
      </c>
    </row>
    <row r="29" spans="1:24" x14ac:dyDescent="0.35">
      <c r="A29" s="65" t="s">
        <v>35</v>
      </c>
      <c r="B29" s="66"/>
      <c r="C29" s="11" t="s">
        <v>12</v>
      </c>
      <c r="D29" s="12" t="s">
        <v>85</v>
      </c>
      <c r="E29" s="11" t="s">
        <v>34</v>
      </c>
      <c r="F29" s="12"/>
      <c r="G29" s="11" t="s">
        <v>14</v>
      </c>
      <c r="H29" s="12"/>
      <c r="I29" s="4"/>
      <c r="J29" s="3"/>
      <c r="K29" s="4"/>
      <c r="M29" s="55"/>
      <c r="N29" s="55"/>
      <c r="O29" s="55"/>
      <c r="P29" s="55"/>
      <c r="R29" s="13">
        <f>IF(D29="x",2,0)</f>
        <v>2</v>
      </c>
      <c r="S29" s="13">
        <f>IF(F29="x",1,0)</f>
        <v>0</v>
      </c>
      <c r="T29" s="13">
        <f>IF(H29="x",0,0)</f>
        <v>0</v>
      </c>
      <c r="U29" s="13">
        <f>IF(J29="X",2,0)</f>
        <v>0</v>
      </c>
      <c r="V29" s="4"/>
      <c r="W29" s="4"/>
      <c r="X29" s="13">
        <f t="shared" si="6"/>
        <v>2</v>
      </c>
    </row>
    <row r="30" spans="1:24" x14ac:dyDescent="0.35">
      <c r="A30" s="56" t="s">
        <v>36</v>
      </c>
      <c r="B30" s="57"/>
      <c r="C30" s="11" t="s">
        <v>37</v>
      </c>
      <c r="D30" s="12"/>
      <c r="E30" s="11" t="s">
        <v>34</v>
      </c>
      <c r="F30" s="12"/>
      <c r="G30" s="11" t="s">
        <v>38</v>
      </c>
      <c r="H30" s="12"/>
      <c r="I30" s="4"/>
      <c r="J30" s="3"/>
      <c r="K30" s="4"/>
      <c r="M30" s="55"/>
      <c r="N30" s="55"/>
      <c r="O30" s="55"/>
      <c r="P30" s="55"/>
      <c r="R30" s="13">
        <f>IF(D30="x",2,0)</f>
        <v>0</v>
      </c>
      <c r="S30" s="13">
        <f>IF(F30="x",1,0)</f>
        <v>0</v>
      </c>
      <c r="T30" s="13">
        <f>IF(H30="x",0,0)</f>
        <v>0</v>
      </c>
      <c r="U30" s="13">
        <f>IF(J30="X",2,0)</f>
        <v>0</v>
      </c>
      <c r="V30" s="4"/>
      <c r="W30" s="4"/>
      <c r="X30" s="13">
        <f t="shared" ref="X30" si="7">SUM(R30:V30)</f>
        <v>0</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1</v>
      </c>
      <c r="E32" s="11" t="s">
        <v>41</v>
      </c>
      <c r="F32" s="29" t="b">
        <v>1</v>
      </c>
      <c r="G32" s="11" t="s">
        <v>42</v>
      </c>
      <c r="H32" s="29" t="b">
        <v>1</v>
      </c>
      <c r="I32" s="11" t="s">
        <v>43</v>
      </c>
      <c r="J32" s="29" t="b">
        <v>1</v>
      </c>
      <c r="K32" s="11" t="s">
        <v>44</v>
      </c>
      <c r="L32" s="30" t="b">
        <v>0</v>
      </c>
      <c r="M32" s="11" t="s">
        <v>45</v>
      </c>
      <c r="N32" s="45" t="s">
        <v>145</v>
      </c>
      <c r="O32" s="11" t="s">
        <v>47</v>
      </c>
      <c r="P32" s="30" t="b">
        <v>0</v>
      </c>
      <c r="R32" s="13"/>
      <c r="S32" s="13"/>
      <c r="T32" s="13"/>
      <c r="U32" s="13"/>
      <c r="V32" s="4"/>
      <c r="W32" s="4"/>
      <c r="X32" s="13"/>
    </row>
    <row r="33" spans="1:24" x14ac:dyDescent="0.35">
      <c r="A33" s="64" t="s">
        <v>48</v>
      </c>
      <c r="B33" s="64"/>
      <c r="C33" s="11" t="s">
        <v>11</v>
      </c>
      <c r="D33" s="29" t="b">
        <v>0</v>
      </c>
      <c r="E33" s="11" t="s">
        <v>12</v>
      </c>
      <c r="F33" s="29" t="b">
        <v>1</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1</v>
      </c>
      <c r="G35" s="22" t="s">
        <v>54</v>
      </c>
      <c r="H35" s="33" t="b">
        <v>1</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1</v>
      </c>
      <c r="E36" s="34" t="s">
        <v>60</v>
      </c>
      <c r="F36" s="36" t="b">
        <v>1</v>
      </c>
      <c r="G36" s="4" t="s">
        <v>61</v>
      </c>
      <c r="H36" s="36" t="b">
        <v>0</v>
      </c>
      <c r="I36" s="34" t="s">
        <v>62</v>
      </c>
      <c r="J36" s="29" t="b">
        <v>1</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t="s">
        <v>177</v>
      </c>
      <c r="D40" s="4"/>
      <c r="E40" s="4"/>
      <c r="F40" s="4"/>
      <c r="G40" s="4"/>
      <c r="H40" s="4"/>
      <c r="I40" s="4"/>
      <c r="J40" s="4"/>
      <c r="K40" s="4"/>
      <c r="L40" s="4"/>
      <c r="M40" s="4"/>
      <c r="N40" s="4"/>
      <c r="R40" s="13"/>
      <c r="S40" s="13"/>
      <c r="T40" s="13"/>
      <c r="U40" s="13"/>
      <c r="V40" s="4"/>
      <c r="W40" s="4"/>
      <c r="X40" s="13"/>
    </row>
    <row r="41" spans="1:24" x14ac:dyDescent="0.35">
      <c r="A41" s="64" t="s">
        <v>67</v>
      </c>
      <c r="B41" s="64"/>
      <c r="C41" s="22">
        <v>2003</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v>2006</v>
      </c>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0.6785714285714286</v>
      </c>
      <c r="J46" s="25"/>
      <c r="K46" s="4"/>
      <c r="R46" s="8"/>
      <c r="S46" s="8"/>
      <c r="T46" s="8"/>
      <c r="U46" s="4"/>
      <c r="V46" s="4"/>
      <c r="W46" s="4"/>
      <c r="X46" s="13">
        <f>SUM(X30+X29+X28+X27+X26+X25+X23+X13+X12)</f>
        <v>19</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B5:G5" xr:uid="{31978107-67F2-4E1B-8DF3-F904608B15CA}">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FF8E868F-0EA2-4B9E-9D42-C62F9DD91384}">
      <formula1>"Pay and Play, Private, Registered Membership Use, Sports Club/Community Association"</formula1>
    </dataValidation>
    <dataValidation type="list" allowBlank="1" showInputMessage="1" showErrorMessage="1" sqref="N32" xr:uid="{CC53B4A1-4C74-49B8-8EF4-EB9EAC4940A3}">
      <formula1>"0-10,'11-20,21-30,31-40,41-50,50+"</formula1>
    </dataValidation>
  </dataValidation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4D481-37E0-4FD7-9CAA-2C9227F02864}">
  <dimension ref="A2:X72"/>
  <sheetViews>
    <sheetView workbookViewId="0">
      <selection activeCell="W36" sqref="W36"/>
    </sheetView>
  </sheetViews>
  <sheetFormatPr defaultRowHeight="14.5" x14ac:dyDescent="0.35"/>
  <cols>
    <col min="1" max="1" width="34.08984375" bestFit="1" customWidth="1"/>
    <col min="2" max="2" width="11.36328125" bestFit="1" customWidth="1"/>
    <col min="3" max="3" width="17.90625" bestFit="1" customWidth="1"/>
    <col min="4" max="4" width="8" bestFit="1" customWidth="1"/>
    <col min="5" max="5" width="34.08984375" bestFit="1" customWidth="1"/>
    <col min="6" max="6" width="8" bestFit="1" customWidth="1"/>
    <col min="7" max="7" width="25.36328125" bestFit="1" customWidth="1"/>
    <col min="8" max="8" width="8" bestFit="1" customWidth="1"/>
    <col min="9" max="9" width="22.54296875" bestFit="1" customWidth="1"/>
    <col min="10" max="10" width="8" bestFit="1" customWidth="1"/>
    <col min="11" max="11" width="18.453125" bestFit="1" customWidth="1"/>
    <col min="12" max="12" width="6.453125" bestFit="1" customWidth="1"/>
    <col min="13" max="13" width="34.08984375" bestFit="1" customWidth="1"/>
    <col min="14" max="14" width="7.36328125" bestFit="1" customWidth="1"/>
    <col min="15" max="15" width="11.54296875" bestFit="1" customWidth="1"/>
    <col min="16" max="16" width="6.453125" bestFit="1" customWidth="1"/>
    <col min="18" max="22" width="5.36328125" bestFit="1" customWidth="1"/>
    <col min="24" max="24" width="8.36328125" bestFit="1" customWidth="1"/>
  </cols>
  <sheetData>
    <row r="2" spans="1:24" x14ac:dyDescent="0.35">
      <c r="A2" s="2" t="s">
        <v>1</v>
      </c>
      <c r="B2" s="51" t="s">
        <v>178</v>
      </c>
      <c r="C2" s="52"/>
      <c r="D2" s="52"/>
      <c r="E2" s="52"/>
      <c r="F2" s="52"/>
      <c r="G2" s="53"/>
      <c r="H2" s="3"/>
      <c r="I2" s="54" t="s">
        <v>161</v>
      </c>
      <c r="J2" s="54"/>
      <c r="K2" s="54"/>
      <c r="L2" s="54"/>
      <c r="M2" s="54"/>
      <c r="N2" s="54"/>
      <c r="O2" s="54"/>
      <c r="P2" s="54"/>
      <c r="Q2" s="37"/>
      <c r="R2" s="37"/>
      <c r="S2" s="37"/>
      <c r="T2" s="37"/>
      <c r="U2" s="37"/>
      <c r="V2" s="37"/>
      <c r="W2" s="37"/>
      <c r="X2" s="37"/>
    </row>
    <row r="3" spans="1:24" x14ac:dyDescent="0.35">
      <c r="A3" s="2" t="s">
        <v>2</v>
      </c>
      <c r="B3" s="51" t="s">
        <v>179</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v>1207522</v>
      </c>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172</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144</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178</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0.75</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t="s">
        <v>85</v>
      </c>
      <c r="G12" s="11" t="s">
        <v>13</v>
      </c>
      <c r="H12" s="12"/>
      <c r="I12" s="11" t="s">
        <v>14</v>
      </c>
      <c r="J12" s="12" t="s">
        <v>15</v>
      </c>
      <c r="K12" s="11" t="s">
        <v>16</v>
      </c>
      <c r="L12" s="12"/>
      <c r="M12" s="58" t="s">
        <v>0</v>
      </c>
      <c r="N12" s="58"/>
      <c r="O12" s="58"/>
      <c r="P12" s="58"/>
      <c r="R12" s="13">
        <f>IF(D12="X",4,0)</f>
        <v>0</v>
      </c>
      <c r="S12" s="13">
        <f>IF(F12="X",3,0)</f>
        <v>3</v>
      </c>
      <c r="T12" s="13">
        <f>IF(H12="X",2,0)</f>
        <v>0</v>
      </c>
      <c r="U12" s="13">
        <f>IF(J12="X",1,0)</f>
        <v>0</v>
      </c>
      <c r="V12" s="13">
        <f>IF(L12="X",0,0)</f>
        <v>0</v>
      </c>
      <c r="W12" s="4"/>
      <c r="X12" s="13">
        <f>SUM(R12:V12)</f>
        <v>3</v>
      </c>
    </row>
    <row r="13" spans="1:24"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 t="shared" ref="R15:R22" si="0">IF(D15="x",10,0)</f>
        <v>0</v>
      </c>
      <c r="S15" s="13">
        <f>IF(F16="x",8,0)</f>
        <v>8</v>
      </c>
      <c r="T15" s="13">
        <f t="shared" ref="T15:T22" si="1">IF(H15="x",5,0)</f>
        <v>0</v>
      </c>
      <c r="U15" s="13">
        <f t="shared" ref="U15:U22" si="2">IF(J15="X",2,0)</f>
        <v>0</v>
      </c>
      <c r="V15" s="13">
        <f t="shared" ref="V15:V22" si="3">IF(L15="X",0,0)</f>
        <v>0</v>
      </c>
      <c r="W15" s="4"/>
      <c r="X15" s="13">
        <f>SUM(R15:V15)</f>
        <v>8</v>
      </c>
    </row>
    <row r="16" spans="1:24" x14ac:dyDescent="0.35">
      <c r="A16" s="16" t="s">
        <v>157</v>
      </c>
      <c r="B16" s="16">
        <v>2221957</v>
      </c>
      <c r="C16" s="11" t="s">
        <v>11</v>
      </c>
      <c r="D16" s="12"/>
      <c r="E16" s="11" t="s">
        <v>12</v>
      </c>
      <c r="F16" s="12" t="s">
        <v>85</v>
      </c>
      <c r="G16" s="11" t="s">
        <v>13</v>
      </c>
      <c r="H16" s="12"/>
      <c r="I16" s="11" t="s">
        <v>14</v>
      </c>
      <c r="J16" s="12"/>
      <c r="K16" s="11" t="s">
        <v>16</v>
      </c>
      <c r="L16" s="38"/>
      <c r="M16" s="55"/>
      <c r="N16" s="55"/>
      <c r="O16" s="55"/>
      <c r="P16" s="55"/>
      <c r="R16" s="13">
        <f t="shared" si="0"/>
        <v>0</v>
      </c>
      <c r="S16" s="13">
        <f>IF(F17="x",8,0)</f>
        <v>0</v>
      </c>
      <c r="T16" s="13">
        <f t="shared" si="1"/>
        <v>0</v>
      </c>
      <c r="U16" s="13">
        <f t="shared" si="2"/>
        <v>0</v>
      </c>
      <c r="V16" s="13">
        <f t="shared" si="3"/>
        <v>0</v>
      </c>
      <c r="W16" s="4"/>
      <c r="X16" s="13">
        <f t="shared" ref="X16:X20" si="4">SUM(R16:V16)</f>
        <v>0</v>
      </c>
    </row>
    <row r="17" spans="1:24" x14ac:dyDescent="0.35">
      <c r="A17" s="16"/>
      <c r="B17" s="16"/>
      <c r="C17" s="11" t="s">
        <v>11</v>
      </c>
      <c r="D17" s="12"/>
      <c r="E17" s="11" t="s">
        <v>12</v>
      </c>
      <c r="F17" s="12"/>
      <c r="G17" s="11" t="s">
        <v>13</v>
      </c>
      <c r="H17" s="12"/>
      <c r="I17" s="11" t="s">
        <v>14</v>
      </c>
      <c r="J17" s="12"/>
      <c r="K17" s="11" t="s">
        <v>16</v>
      </c>
      <c r="L17" s="38"/>
      <c r="M17" s="55"/>
      <c r="N17" s="55"/>
      <c r="O17" s="55"/>
      <c r="P17" s="55"/>
      <c r="R17" s="13">
        <f t="shared" si="0"/>
        <v>0</v>
      </c>
      <c r="S17" s="13">
        <f t="shared" ref="S17:S22" si="5">IF(F17="x",8,0)</f>
        <v>0</v>
      </c>
      <c r="T17" s="13">
        <f t="shared" si="1"/>
        <v>0</v>
      </c>
      <c r="U17" s="13">
        <f t="shared" si="2"/>
        <v>0</v>
      </c>
      <c r="V17" s="13">
        <f t="shared" si="3"/>
        <v>0</v>
      </c>
      <c r="W17" s="4"/>
      <c r="X17" s="13">
        <f t="shared" si="4"/>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si="5"/>
        <v>0</v>
      </c>
      <c r="T18" s="13">
        <f t="shared" si="1"/>
        <v>0</v>
      </c>
      <c r="U18" s="13">
        <f t="shared" si="2"/>
        <v>0</v>
      </c>
      <c r="V18" s="13">
        <f t="shared" si="3"/>
        <v>0</v>
      </c>
      <c r="W18" s="4"/>
      <c r="X18" s="13">
        <f t="shared" si="4"/>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5"/>
        <v>0</v>
      </c>
      <c r="T19" s="13">
        <f t="shared" si="1"/>
        <v>0</v>
      </c>
      <c r="U19" s="13">
        <f t="shared" si="2"/>
        <v>0</v>
      </c>
      <c r="V19" s="13">
        <f t="shared" si="3"/>
        <v>0</v>
      </c>
      <c r="W19" s="4"/>
      <c r="X19" s="13">
        <f t="shared" si="4"/>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5"/>
        <v>0</v>
      </c>
      <c r="T20" s="13">
        <f t="shared" si="1"/>
        <v>0</v>
      </c>
      <c r="U20" s="13">
        <f t="shared" si="2"/>
        <v>0</v>
      </c>
      <c r="V20" s="13">
        <f t="shared" si="3"/>
        <v>0</v>
      </c>
      <c r="W20" s="4"/>
      <c r="X20" s="13">
        <f t="shared" si="4"/>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5"/>
        <v>0</v>
      </c>
      <c r="T21" s="13">
        <f t="shared" si="1"/>
        <v>0</v>
      </c>
      <c r="U21" s="13">
        <f t="shared" si="2"/>
        <v>0</v>
      </c>
      <c r="V21" s="13">
        <f t="shared" si="3"/>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5"/>
        <v>0</v>
      </c>
      <c r="T22" s="13">
        <f t="shared" si="1"/>
        <v>0</v>
      </c>
      <c r="U22" s="13">
        <f t="shared" si="2"/>
        <v>0</v>
      </c>
      <c r="V22" s="13">
        <f t="shared" si="3"/>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SUM(X15:X22)/L23</f>
        <v>8</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t="s">
        <v>85</v>
      </c>
      <c r="E25" s="11" t="s">
        <v>27</v>
      </c>
      <c r="F25" s="12"/>
      <c r="G25" s="11" t="s">
        <v>28</v>
      </c>
      <c r="H25" s="12" t="s">
        <v>15</v>
      </c>
      <c r="I25" s="4"/>
      <c r="J25" s="3"/>
      <c r="K25" s="4"/>
      <c r="M25" s="55"/>
      <c r="N25" s="55"/>
      <c r="O25" s="55"/>
      <c r="P25" s="55"/>
      <c r="R25" s="13">
        <f>IF(D25="x",2,0)</f>
        <v>2</v>
      </c>
      <c r="S25" s="13">
        <f>IF(F25="x",1,0)</f>
        <v>0</v>
      </c>
      <c r="T25" s="13">
        <f>IF(H25="x",0,0)</f>
        <v>0</v>
      </c>
      <c r="U25" s="13"/>
      <c r="V25" s="4"/>
      <c r="W25" s="4"/>
      <c r="X25" s="13">
        <f t="shared" ref="X25:X29" si="6">SUM(R25:V25)</f>
        <v>2</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t="s">
        <v>85</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6"/>
        <v>2</v>
      </c>
    </row>
    <row r="28" spans="1:24" x14ac:dyDescent="0.35">
      <c r="A28" s="56" t="s">
        <v>33</v>
      </c>
      <c r="B28" s="57"/>
      <c r="C28" s="11" t="s">
        <v>12</v>
      </c>
      <c r="D28" s="12" t="s">
        <v>85</v>
      </c>
      <c r="E28" s="11" t="s">
        <v>34</v>
      </c>
      <c r="F28" s="12"/>
      <c r="G28" s="11" t="s">
        <v>14</v>
      </c>
      <c r="H28" s="12" t="s">
        <v>15</v>
      </c>
      <c r="I28" s="4"/>
      <c r="J28" s="3"/>
      <c r="K28" s="4"/>
      <c r="M28" s="55"/>
      <c r="N28" s="55"/>
      <c r="O28" s="55"/>
      <c r="P28" s="55"/>
      <c r="R28" s="13">
        <f>IF(D28="x",2,0)</f>
        <v>2</v>
      </c>
      <c r="S28" s="13">
        <f>IF(F28="x",1,0)</f>
        <v>0</v>
      </c>
      <c r="T28" s="13">
        <f>IF(H28="x",0,0)</f>
        <v>0</v>
      </c>
      <c r="U28" s="13"/>
      <c r="V28" s="4"/>
      <c r="W28" s="4"/>
      <c r="X28" s="13">
        <f t="shared" si="6"/>
        <v>2</v>
      </c>
    </row>
    <row r="29" spans="1:24" x14ac:dyDescent="0.35">
      <c r="A29" s="65" t="s">
        <v>35</v>
      </c>
      <c r="B29" s="66"/>
      <c r="C29" s="11" t="s">
        <v>12</v>
      </c>
      <c r="D29" s="12"/>
      <c r="E29" s="11" t="s">
        <v>34</v>
      </c>
      <c r="F29" s="12" t="s">
        <v>85</v>
      </c>
      <c r="G29" s="11" t="s">
        <v>14</v>
      </c>
      <c r="H29" s="12"/>
      <c r="I29" s="4"/>
      <c r="J29" s="3"/>
      <c r="K29" s="4"/>
      <c r="M29" s="55"/>
      <c r="N29" s="55"/>
      <c r="O29" s="55"/>
      <c r="P29" s="55"/>
      <c r="R29" s="13">
        <f>IF(D29="x",2,0)</f>
        <v>0</v>
      </c>
      <c r="S29" s="13">
        <f>IF(F29="x",1,0)</f>
        <v>1</v>
      </c>
      <c r="T29" s="13">
        <f>IF(H29="x",0,0)</f>
        <v>0</v>
      </c>
      <c r="U29" s="13">
        <f>IF(J29="X",2,0)</f>
        <v>0</v>
      </c>
      <c r="V29" s="4"/>
      <c r="W29" s="4"/>
      <c r="X29" s="13">
        <f t="shared" si="6"/>
        <v>1</v>
      </c>
    </row>
    <row r="30" spans="1:24" x14ac:dyDescent="0.35">
      <c r="A30" s="56" t="s">
        <v>36</v>
      </c>
      <c r="B30" s="57"/>
      <c r="C30" s="11" t="s">
        <v>37</v>
      </c>
      <c r="D30" s="12"/>
      <c r="E30" s="11" t="s">
        <v>34</v>
      </c>
      <c r="F30" s="12" t="s">
        <v>85</v>
      </c>
      <c r="G30" s="11" t="s">
        <v>38</v>
      </c>
      <c r="H30" s="12"/>
      <c r="I30" s="4"/>
      <c r="J30" s="3"/>
      <c r="K30" s="4"/>
      <c r="M30" s="55"/>
      <c r="N30" s="55"/>
      <c r="O30" s="55"/>
      <c r="P30" s="55"/>
      <c r="R30" s="13">
        <f>IF(D30="x",2,0)</f>
        <v>0</v>
      </c>
      <c r="S30" s="13">
        <f>IF(F30="x",1,0)</f>
        <v>1</v>
      </c>
      <c r="T30" s="13">
        <f>IF(H30="x",0,0)</f>
        <v>0</v>
      </c>
      <c r="U30" s="13">
        <f>IF(J30="X",2,0)</f>
        <v>0</v>
      </c>
      <c r="V30" s="4"/>
      <c r="W30" s="4"/>
      <c r="X30" s="13">
        <f t="shared" ref="X30" si="7">SUM(R30:V30)</f>
        <v>1</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1</v>
      </c>
      <c r="E32" s="11" t="s">
        <v>41</v>
      </c>
      <c r="F32" s="29" t="b">
        <v>0</v>
      </c>
      <c r="G32" s="11" t="s">
        <v>42</v>
      </c>
      <c r="H32" s="29" t="b">
        <v>1</v>
      </c>
      <c r="I32" s="11" t="s">
        <v>43</v>
      </c>
      <c r="J32" s="29" t="b">
        <v>1</v>
      </c>
      <c r="K32" s="11" t="s">
        <v>44</v>
      </c>
      <c r="L32" s="30" t="b">
        <v>0</v>
      </c>
      <c r="M32" s="11" t="s">
        <v>45</v>
      </c>
      <c r="N32" s="45" t="s">
        <v>46</v>
      </c>
      <c r="O32" s="11" t="s">
        <v>47</v>
      </c>
      <c r="P32" s="30" t="b">
        <v>0</v>
      </c>
      <c r="R32" s="13"/>
      <c r="S32" s="13"/>
      <c r="T32" s="13"/>
      <c r="U32" s="13"/>
      <c r="V32" s="4"/>
      <c r="W32" s="4"/>
      <c r="X32" s="13"/>
    </row>
    <row r="33" spans="1:24" x14ac:dyDescent="0.35">
      <c r="A33" s="64" t="s">
        <v>48</v>
      </c>
      <c r="B33" s="64"/>
      <c r="C33" s="11" t="s">
        <v>11</v>
      </c>
      <c r="D33" s="29" t="b">
        <v>0</v>
      </c>
      <c r="E33" s="11" t="s">
        <v>12</v>
      </c>
      <c r="F33" s="29" t="b">
        <v>1</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0</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0</v>
      </c>
      <c r="E36" s="34" t="s">
        <v>60</v>
      </c>
      <c r="F36" s="36" t="b">
        <v>0</v>
      </c>
      <c r="G36" s="4" t="s">
        <v>61</v>
      </c>
      <c r="H36" s="36" t="b">
        <v>0</v>
      </c>
      <c r="I36" s="34" t="s">
        <v>62</v>
      </c>
      <c r="J36" s="29" t="b">
        <v>1</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c r="D40" s="4"/>
      <c r="E40" s="4"/>
      <c r="F40" s="4"/>
      <c r="G40" s="4"/>
      <c r="H40" s="4"/>
      <c r="I40" s="4"/>
      <c r="J40" s="4"/>
      <c r="K40" s="4"/>
      <c r="L40" s="4"/>
      <c r="M40" s="4"/>
      <c r="N40" s="4"/>
      <c r="R40" s="13"/>
      <c r="S40" s="13"/>
      <c r="T40" s="13"/>
      <c r="U40" s="13"/>
      <c r="V40" s="4"/>
      <c r="W40" s="4"/>
      <c r="X40" s="13"/>
    </row>
    <row r="41" spans="1:24" x14ac:dyDescent="0.35">
      <c r="A41" s="64" t="s">
        <v>67</v>
      </c>
      <c r="B41" s="64"/>
      <c r="C41" s="22">
        <v>1985</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v>2005</v>
      </c>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0.75</v>
      </c>
      <c r="J46" s="25"/>
      <c r="K46" s="4"/>
      <c r="R46" s="8"/>
      <c r="S46" s="8"/>
      <c r="T46" s="8"/>
      <c r="U46" s="4"/>
      <c r="V46" s="4"/>
      <c r="W46" s="4"/>
      <c r="X46" s="13">
        <f>SUM(X30+X29+X28+X27+X26+X25+X23+X13+X12)</f>
        <v>21</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B5:G5" xr:uid="{067EBBA1-F3C2-4409-B660-1868AC0893B9}">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8D496BFC-836B-41C7-8618-3090481D2044}">
      <formula1>"Pay and Play, Private, Registered Membership Use, Sports Club/Community Association"</formula1>
    </dataValidation>
    <dataValidation type="list" allowBlank="1" showInputMessage="1" showErrorMessage="1" sqref="N32" xr:uid="{D1C48898-3C2F-4B39-8746-7D1197DBB535}">
      <formula1>"0-10,'11-20,21-30,31-40,41-50,50+"</formula1>
    </dataValidation>
  </dataValidation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D283F-3431-4E1F-932C-DAACDB2512D1}">
  <dimension ref="A2:X72"/>
  <sheetViews>
    <sheetView workbookViewId="0">
      <selection activeCell="M33" sqref="M33:P33"/>
    </sheetView>
  </sheetViews>
  <sheetFormatPr defaultRowHeight="14.5" x14ac:dyDescent="0.35"/>
  <cols>
    <col min="1" max="1" width="34.08984375" bestFit="1" customWidth="1"/>
    <col min="2" max="2" width="11.36328125" bestFit="1" customWidth="1"/>
    <col min="3" max="3" width="17.90625" bestFit="1" customWidth="1"/>
    <col min="4" max="4" width="8" bestFit="1" customWidth="1"/>
    <col min="5" max="5" width="34.08984375" bestFit="1" customWidth="1"/>
    <col min="6" max="6" width="8" bestFit="1" customWidth="1"/>
    <col min="7" max="7" width="25.36328125" bestFit="1" customWidth="1"/>
    <col min="8" max="8" width="8" bestFit="1" customWidth="1"/>
    <col min="9" max="9" width="22.54296875" bestFit="1" customWidth="1"/>
    <col min="10" max="10" width="8" bestFit="1" customWidth="1"/>
    <col min="11" max="11" width="18.453125" bestFit="1" customWidth="1"/>
    <col min="12" max="12" width="6.453125" bestFit="1" customWidth="1"/>
    <col min="13" max="13" width="34.08984375" bestFit="1" customWidth="1"/>
    <col min="14" max="14" width="7.36328125" bestFit="1" customWidth="1"/>
    <col min="15" max="15" width="11.54296875" bestFit="1" customWidth="1"/>
    <col min="16" max="16" width="6.453125" bestFit="1" customWidth="1"/>
    <col min="18" max="22" width="5.36328125" bestFit="1" customWidth="1"/>
    <col min="24" max="24" width="8.36328125" bestFit="1" customWidth="1"/>
  </cols>
  <sheetData>
    <row r="2" spans="1:24" x14ac:dyDescent="0.35">
      <c r="A2" s="2" t="s">
        <v>1</v>
      </c>
      <c r="B2" s="51" t="s">
        <v>180</v>
      </c>
      <c r="C2" s="52"/>
      <c r="D2" s="52"/>
      <c r="E2" s="52"/>
      <c r="F2" s="52"/>
      <c r="G2" s="53"/>
      <c r="H2" s="3"/>
      <c r="I2" s="54" t="s">
        <v>181</v>
      </c>
      <c r="J2" s="54"/>
      <c r="K2" s="54"/>
      <c r="L2" s="54"/>
      <c r="M2" s="54"/>
      <c r="N2" s="54"/>
      <c r="O2" s="54"/>
      <c r="P2" s="54"/>
      <c r="Q2" s="37"/>
      <c r="R2" s="37"/>
      <c r="S2" s="37"/>
      <c r="T2" s="37"/>
      <c r="U2" s="37"/>
      <c r="V2" s="37"/>
      <c r="W2" s="37"/>
      <c r="X2" s="37"/>
    </row>
    <row r="3" spans="1:24" x14ac:dyDescent="0.35">
      <c r="A3" s="2" t="s">
        <v>2</v>
      </c>
      <c r="B3" s="51" t="s">
        <v>182</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v>1208829</v>
      </c>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172</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144</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180</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0.7142857142857143</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t="s">
        <v>85</v>
      </c>
      <c r="G12" s="11" t="s">
        <v>13</v>
      </c>
      <c r="H12" s="12"/>
      <c r="I12" s="11" t="s">
        <v>14</v>
      </c>
      <c r="J12" s="12" t="s">
        <v>15</v>
      </c>
      <c r="K12" s="11" t="s">
        <v>16</v>
      </c>
      <c r="L12" s="12"/>
      <c r="M12" s="58" t="s">
        <v>0</v>
      </c>
      <c r="N12" s="58"/>
      <c r="O12" s="58"/>
      <c r="P12" s="58"/>
      <c r="R12" s="13">
        <f>IF(D12="X",4,0)</f>
        <v>0</v>
      </c>
      <c r="S12" s="13">
        <f>IF(F12="X",3,0)</f>
        <v>3</v>
      </c>
      <c r="T12" s="13">
        <f>IF(H12="X",2,0)</f>
        <v>0</v>
      </c>
      <c r="U12" s="13">
        <f>IF(J12="X",1,0)</f>
        <v>0</v>
      </c>
      <c r="V12" s="13">
        <f>IF(L12="X",0,0)</f>
        <v>0</v>
      </c>
      <c r="W12" s="4"/>
      <c r="X12" s="13">
        <f>SUM(R12:V12)</f>
        <v>3</v>
      </c>
    </row>
    <row r="13" spans="1:24"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 t="shared" ref="R15:R22" si="0">IF(D15="x",10,0)</f>
        <v>0</v>
      </c>
      <c r="S15" s="13">
        <f>IF(F16="x",8,0)</f>
        <v>8</v>
      </c>
      <c r="T15" s="13">
        <f t="shared" ref="T15:T22" si="1">IF(H15="x",5,0)</f>
        <v>0</v>
      </c>
      <c r="U15" s="13">
        <f t="shared" ref="U15:U22" si="2">IF(J15="X",2,0)</f>
        <v>0</v>
      </c>
      <c r="V15" s="13">
        <f t="shared" ref="V15:V22" si="3">IF(L15="X",0,0)</f>
        <v>0</v>
      </c>
      <c r="W15" s="4"/>
      <c r="X15" s="13">
        <f>SUM(R15:V15)</f>
        <v>8</v>
      </c>
    </row>
    <row r="16" spans="1:24" x14ac:dyDescent="0.35">
      <c r="A16" s="16" t="s">
        <v>167</v>
      </c>
      <c r="B16" s="16">
        <v>2225589</v>
      </c>
      <c r="C16" s="11" t="s">
        <v>11</v>
      </c>
      <c r="D16" s="12"/>
      <c r="E16" s="11" t="s">
        <v>12</v>
      </c>
      <c r="F16" s="12" t="s">
        <v>85</v>
      </c>
      <c r="G16" s="11" t="s">
        <v>13</v>
      </c>
      <c r="H16" s="12"/>
      <c r="I16" s="11" t="s">
        <v>14</v>
      </c>
      <c r="J16" s="12"/>
      <c r="K16" s="11" t="s">
        <v>16</v>
      </c>
      <c r="L16" s="38"/>
      <c r="M16" s="55"/>
      <c r="N16" s="55"/>
      <c r="O16" s="55"/>
      <c r="P16" s="55"/>
      <c r="R16" s="13">
        <f t="shared" si="0"/>
        <v>0</v>
      </c>
      <c r="S16" s="13">
        <f>IF(F17="x",8,0)</f>
        <v>8</v>
      </c>
      <c r="T16" s="13">
        <f t="shared" si="1"/>
        <v>0</v>
      </c>
      <c r="U16" s="13">
        <f t="shared" si="2"/>
        <v>0</v>
      </c>
      <c r="V16" s="13">
        <f t="shared" si="3"/>
        <v>0</v>
      </c>
      <c r="W16" s="4"/>
      <c r="X16" s="13">
        <f t="shared" ref="X16:X20" si="4">SUM(R16:V16)</f>
        <v>8</v>
      </c>
    </row>
    <row r="17" spans="1:24" x14ac:dyDescent="0.35">
      <c r="A17" s="16" t="s">
        <v>157</v>
      </c>
      <c r="B17" s="16">
        <v>2225590</v>
      </c>
      <c r="C17" s="11" t="s">
        <v>11</v>
      </c>
      <c r="D17" s="12"/>
      <c r="E17" s="11" t="s">
        <v>12</v>
      </c>
      <c r="F17" s="12" t="s">
        <v>85</v>
      </c>
      <c r="G17" s="11" t="s">
        <v>13</v>
      </c>
      <c r="H17" s="12"/>
      <c r="I17" s="11" t="s">
        <v>14</v>
      </c>
      <c r="J17" s="12"/>
      <c r="K17" s="11" t="s">
        <v>16</v>
      </c>
      <c r="L17" s="38"/>
      <c r="M17" s="55"/>
      <c r="N17" s="55"/>
      <c r="O17" s="55"/>
      <c r="P17" s="55"/>
      <c r="R17" s="13">
        <f t="shared" si="0"/>
        <v>0</v>
      </c>
      <c r="S17" s="13">
        <f>IF(F18="x",8,0)</f>
        <v>0</v>
      </c>
      <c r="T17" s="13">
        <f t="shared" si="1"/>
        <v>0</v>
      </c>
      <c r="U17" s="13">
        <f t="shared" si="2"/>
        <v>0</v>
      </c>
      <c r="V17" s="13">
        <f t="shared" si="3"/>
        <v>0</v>
      </c>
      <c r="W17" s="4"/>
      <c r="X17" s="13">
        <f t="shared" si="4"/>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IF(F18="x",8,0)</f>
        <v>0</v>
      </c>
      <c r="T18" s="13">
        <f t="shared" si="1"/>
        <v>0</v>
      </c>
      <c r="U18" s="13">
        <f t="shared" si="2"/>
        <v>0</v>
      </c>
      <c r="V18" s="13">
        <f t="shared" si="3"/>
        <v>0</v>
      </c>
      <c r="W18" s="4"/>
      <c r="X18" s="13">
        <f t="shared" si="4"/>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IF(F19="x",8,0)</f>
        <v>0</v>
      </c>
      <c r="T19" s="13">
        <f t="shared" si="1"/>
        <v>0</v>
      </c>
      <c r="U19" s="13">
        <f t="shared" si="2"/>
        <v>0</v>
      </c>
      <c r="V19" s="13">
        <f t="shared" si="3"/>
        <v>0</v>
      </c>
      <c r="W19" s="4"/>
      <c r="X19" s="13">
        <f t="shared" si="4"/>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IF(F20="x",8,0)</f>
        <v>0</v>
      </c>
      <c r="T20" s="13">
        <f t="shared" si="1"/>
        <v>0</v>
      </c>
      <c r="U20" s="13">
        <f t="shared" si="2"/>
        <v>0</v>
      </c>
      <c r="V20" s="13">
        <f t="shared" si="3"/>
        <v>0</v>
      </c>
      <c r="W20" s="4"/>
      <c r="X20" s="13">
        <f t="shared" si="4"/>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IF(F21="x",8,0)</f>
        <v>0</v>
      </c>
      <c r="T21" s="13">
        <f t="shared" si="1"/>
        <v>0</v>
      </c>
      <c r="U21" s="13">
        <f t="shared" si="2"/>
        <v>0</v>
      </c>
      <c r="V21" s="13">
        <f t="shared" si="3"/>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IF(F22="x",8,0)</f>
        <v>0</v>
      </c>
      <c r="T22" s="13">
        <f t="shared" si="1"/>
        <v>0</v>
      </c>
      <c r="U22" s="13">
        <f t="shared" si="2"/>
        <v>0</v>
      </c>
      <c r="V22" s="13">
        <f t="shared" si="3"/>
        <v>0</v>
      </c>
      <c r="W22" s="4"/>
      <c r="X22" s="13">
        <f>SUM(R22:V22)</f>
        <v>0</v>
      </c>
    </row>
    <row r="23" spans="1:24" x14ac:dyDescent="0.35">
      <c r="A23" s="60" t="s">
        <v>24</v>
      </c>
      <c r="B23" s="61"/>
      <c r="C23" s="62"/>
      <c r="D23" s="62"/>
      <c r="E23" s="62"/>
      <c r="F23" s="62"/>
      <c r="G23" s="62"/>
      <c r="H23" s="62"/>
      <c r="I23" s="62"/>
      <c r="J23" s="62"/>
      <c r="K23" s="63"/>
      <c r="L23" s="12">
        <v>2</v>
      </c>
      <c r="M23" s="58"/>
      <c r="N23" s="58"/>
      <c r="O23" s="58"/>
      <c r="P23" s="58"/>
      <c r="R23" s="13"/>
      <c r="S23" s="13"/>
      <c r="T23" s="13"/>
      <c r="U23" s="13"/>
      <c r="V23" s="13"/>
      <c r="W23" s="4"/>
      <c r="X23" s="13">
        <f>SUM(X15:X22)/L23</f>
        <v>8</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c r="E25" s="11" t="s">
        <v>27</v>
      </c>
      <c r="F25" s="12" t="s">
        <v>85</v>
      </c>
      <c r="G25" s="11" t="s">
        <v>28</v>
      </c>
      <c r="H25" s="12" t="s">
        <v>15</v>
      </c>
      <c r="I25" s="4"/>
      <c r="J25" s="3"/>
      <c r="K25" s="4"/>
      <c r="M25" s="55"/>
      <c r="N25" s="55"/>
      <c r="O25" s="55"/>
      <c r="P25" s="55"/>
      <c r="R25" s="13">
        <f>IF(D25="x",2,0)</f>
        <v>0</v>
      </c>
      <c r="S25" s="13">
        <f>IF(F25="x",1,0)</f>
        <v>1</v>
      </c>
      <c r="T25" s="13">
        <f>IF(H25="x",0,0)</f>
        <v>0</v>
      </c>
      <c r="U25" s="13"/>
      <c r="V25" s="4"/>
      <c r="W25" s="4"/>
      <c r="X25" s="13">
        <f t="shared" ref="X25:X29" si="5">SUM(R25:V25)</f>
        <v>1</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5"/>
        <v>1</v>
      </c>
    </row>
    <row r="27" spans="1:24" x14ac:dyDescent="0.35">
      <c r="A27" s="56" t="s">
        <v>32</v>
      </c>
      <c r="B27" s="57"/>
      <c r="C27" s="11" t="s">
        <v>11</v>
      </c>
      <c r="D27" s="12" t="s">
        <v>85</v>
      </c>
      <c r="E27" s="11" t="s">
        <v>12</v>
      </c>
      <c r="F27" s="12"/>
      <c r="G27" s="22" t="s">
        <v>13</v>
      </c>
      <c r="H27" s="12"/>
      <c r="I27" s="11" t="s">
        <v>14</v>
      </c>
      <c r="J27" s="12" t="s">
        <v>15</v>
      </c>
      <c r="K27" s="4"/>
      <c r="M27" s="55"/>
      <c r="N27" s="55"/>
      <c r="O27" s="55"/>
      <c r="P27" s="55"/>
      <c r="R27" s="13">
        <f>IF(D27="x",3,0)</f>
        <v>3</v>
      </c>
      <c r="S27" s="13">
        <f>IF(F27="x",2,0)</f>
        <v>0</v>
      </c>
      <c r="T27" s="13">
        <f>IF(H27="x",1,0)</f>
        <v>0</v>
      </c>
      <c r="U27" s="13">
        <f>IF(J27="X",0,0)</f>
        <v>0</v>
      </c>
      <c r="V27" s="4"/>
      <c r="W27" s="4"/>
      <c r="X27" s="13">
        <f t="shared" si="5"/>
        <v>3</v>
      </c>
    </row>
    <row r="28" spans="1:24" x14ac:dyDescent="0.35">
      <c r="A28" s="56" t="s">
        <v>33</v>
      </c>
      <c r="B28" s="57"/>
      <c r="C28" s="11" t="s">
        <v>12</v>
      </c>
      <c r="D28" s="12"/>
      <c r="E28" s="11" t="s">
        <v>34</v>
      </c>
      <c r="F28" s="12" t="s">
        <v>85</v>
      </c>
      <c r="G28" s="11" t="s">
        <v>14</v>
      </c>
      <c r="H28" s="12" t="s">
        <v>15</v>
      </c>
      <c r="I28" s="4"/>
      <c r="J28" s="3"/>
      <c r="K28" s="4"/>
      <c r="M28" s="55"/>
      <c r="N28" s="55"/>
      <c r="O28" s="55"/>
      <c r="P28" s="55"/>
      <c r="R28" s="13">
        <f>IF(D28="x",2,0)</f>
        <v>0</v>
      </c>
      <c r="S28" s="13">
        <f>IF(F28="x",1,0)</f>
        <v>1</v>
      </c>
      <c r="T28" s="13">
        <f>IF(H28="x",0,0)</f>
        <v>0</v>
      </c>
      <c r="U28" s="13"/>
      <c r="V28" s="4"/>
      <c r="W28" s="4"/>
      <c r="X28" s="13">
        <f t="shared" si="5"/>
        <v>1</v>
      </c>
    </row>
    <row r="29" spans="1:24" x14ac:dyDescent="0.35">
      <c r="A29" s="65" t="s">
        <v>35</v>
      </c>
      <c r="B29" s="66"/>
      <c r="C29" s="11" t="s">
        <v>12</v>
      </c>
      <c r="D29" s="12"/>
      <c r="E29" s="11" t="s">
        <v>34</v>
      </c>
      <c r="F29" s="12" t="s">
        <v>85</v>
      </c>
      <c r="G29" s="11" t="s">
        <v>14</v>
      </c>
      <c r="H29" s="12"/>
      <c r="I29" s="4"/>
      <c r="J29" s="3"/>
      <c r="K29" s="4"/>
      <c r="M29" s="55"/>
      <c r="N29" s="55"/>
      <c r="O29" s="55"/>
      <c r="P29" s="55"/>
      <c r="R29" s="13">
        <f>IF(D29="x",2,0)</f>
        <v>0</v>
      </c>
      <c r="S29" s="13">
        <f>IF(F29="x",1,0)</f>
        <v>1</v>
      </c>
      <c r="T29" s="13">
        <f>IF(H29="x",0,0)</f>
        <v>0</v>
      </c>
      <c r="U29" s="13">
        <f>IF(J29="X",2,0)</f>
        <v>0</v>
      </c>
      <c r="V29" s="4"/>
      <c r="W29" s="4"/>
      <c r="X29" s="13">
        <f t="shared" si="5"/>
        <v>1</v>
      </c>
    </row>
    <row r="30" spans="1:24" x14ac:dyDescent="0.35">
      <c r="A30" s="56" t="s">
        <v>36</v>
      </c>
      <c r="B30" s="57"/>
      <c r="C30" s="11" t="s">
        <v>37</v>
      </c>
      <c r="D30" s="12"/>
      <c r="E30" s="11" t="s">
        <v>34</v>
      </c>
      <c r="F30" s="12" t="s">
        <v>85</v>
      </c>
      <c r="G30" s="11" t="s">
        <v>38</v>
      </c>
      <c r="H30" s="12"/>
      <c r="I30" s="4"/>
      <c r="J30" s="3"/>
      <c r="K30" s="4"/>
      <c r="M30" s="55"/>
      <c r="N30" s="55"/>
      <c r="O30" s="55"/>
      <c r="P30" s="55"/>
      <c r="R30" s="13">
        <f>IF(D30="x",2,0)</f>
        <v>0</v>
      </c>
      <c r="S30" s="13">
        <f>IF(F30="x",1,0)</f>
        <v>1</v>
      </c>
      <c r="T30" s="13">
        <f>IF(H30="x",0,0)</f>
        <v>0</v>
      </c>
      <c r="U30" s="13">
        <f>IF(J30="X",2,0)</f>
        <v>0</v>
      </c>
      <c r="V30" s="4"/>
      <c r="W30" s="4"/>
      <c r="X30" s="13">
        <f t="shared" ref="X30" si="6">SUM(R30:V30)</f>
        <v>1</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1</v>
      </c>
      <c r="E32" s="11" t="s">
        <v>41</v>
      </c>
      <c r="F32" s="29" t="b">
        <v>1</v>
      </c>
      <c r="G32" s="11" t="s">
        <v>42</v>
      </c>
      <c r="H32" s="29" t="b">
        <v>1</v>
      </c>
      <c r="I32" s="11" t="s">
        <v>43</v>
      </c>
      <c r="J32" s="29" t="b">
        <v>1</v>
      </c>
      <c r="K32" s="11" t="s">
        <v>44</v>
      </c>
      <c r="L32" s="30" t="b">
        <v>0</v>
      </c>
      <c r="M32" s="11" t="s">
        <v>45</v>
      </c>
      <c r="N32" s="45" t="s">
        <v>46</v>
      </c>
      <c r="O32" s="11" t="s">
        <v>47</v>
      </c>
      <c r="P32" s="30" t="b">
        <v>0</v>
      </c>
      <c r="R32" s="13"/>
      <c r="S32" s="13"/>
      <c r="T32" s="13"/>
      <c r="U32" s="13"/>
      <c r="V32" s="4"/>
      <c r="W32" s="4"/>
      <c r="X32" s="13"/>
    </row>
    <row r="33" spans="1:24" x14ac:dyDescent="0.35">
      <c r="A33" s="64" t="s">
        <v>48</v>
      </c>
      <c r="B33" s="64"/>
      <c r="C33" s="11" t="s">
        <v>11</v>
      </c>
      <c r="D33" s="29" t="b">
        <v>0</v>
      </c>
      <c r="E33" s="11" t="s">
        <v>12</v>
      </c>
      <c r="F33" s="29" t="b">
        <v>1</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0</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0</v>
      </c>
      <c r="E36" s="34" t="s">
        <v>60</v>
      </c>
      <c r="F36" s="36" t="b">
        <v>0</v>
      </c>
      <c r="G36" s="4" t="s">
        <v>61</v>
      </c>
      <c r="H36" s="36" t="b">
        <v>0</v>
      </c>
      <c r="I36" s="34" t="s">
        <v>62</v>
      </c>
      <c r="J36" s="29" t="b">
        <v>1</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t="s">
        <v>183</v>
      </c>
      <c r="D40" s="4"/>
      <c r="E40" s="4"/>
      <c r="F40" s="4"/>
      <c r="G40" s="4"/>
      <c r="H40" s="4"/>
      <c r="I40" s="4"/>
      <c r="J40" s="4"/>
      <c r="K40" s="4"/>
      <c r="L40" s="4"/>
      <c r="M40" s="4"/>
      <c r="N40" s="4"/>
      <c r="R40" s="13"/>
      <c r="S40" s="13"/>
      <c r="T40" s="13"/>
      <c r="U40" s="13"/>
      <c r="V40" s="4"/>
      <c r="W40" s="4"/>
      <c r="X40" s="13"/>
    </row>
    <row r="41" spans="1:24" x14ac:dyDescent="0.35">
      <c r="A41" s="64" t="s">
        <v>67</v>
      </c>
      <c r="B41" s="64"/>
      <c r="C41" s="22" t="s">
        <v>184</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t="s">
        <v>185</v>
      </c>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t="s">
        <v>185</v>
      </c>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0.7142857142857143</v>
      </c>
      <c r="J46" s="25"/>
      <c r="K46" s="4"/>
      <c r="R46" s="8"/>
      <c r="S46" s="8"/>
      <c r="T46" s="8"/>
      <c r="U46" s="4"/>
      <c r="V46" s="4"/>
      <c r="W46" s="4"/>
      <c r="X46" s="13">
        <f>SUM(X30+X29+X28+X27+X26+X25+X23+X13+X12)</f>
        <v>20</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B5:G5" xr:uid="{495E97F2-B943-47ED-8CBA-2E01A750639B}">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38458818-013A-42B7-B349-5BE84B287751}">
      <formula1>"Pay and Play, Private, Registered Membership Use, Sports Club/Community Association"</formula1>
    </dataValidation>
    <dataValidation type="list" allowBlank="1" showInputMessage="1" showErrorMessage="1" sqref="N32" xr:uid="{F30237D3-63CE-4395-BF54-89DF6C024374}">
      <formula1>"0-10,'11-20,21-30,31-40,41-50,50+"</formula1>
    </dataValidation>
  </dataValidation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E57C1-4760-495B-8190-6009FC0A034C}">
  <dimension ref="A2:X72"/>
  <sheetViews>
    <sheetView workbookViewId="0">
      <selection activeCell="K53" sqref="K53"/>
    </sheetView>
  </sheetViews>
  <sheetFormatPr defaultRowHeight="14.5" x14ac:dyDescent="0.35"/>
  <cols>
    <col min="1" max="1" width="34.08984375" bestFit="1" customWidth="1"/>
    <col min="2" max="2" width="11.36328125" bestFit="1" customWidth="1"/>
    <col min="3" max="3" width="17.90625" bestFit="1" customWidth="1"/>
    <col min="4" max="4" width="8" bestFit="1" customWidth="1"/>
    <col min="5" max="5" width="34.08984375" bestFit="1" customWidth="1"/>
    <col min="6" max="6" width="8" bestFit="1" customWidth="1"/>
    <col min="7" max="7" width="25.36328125" bestFit="1" customWidth="1"/>
    <col min="8" max="8" width="8" bestFit="1" customWidth="1"/>
    <col min="9" max="9" width="22.54296875" bestFit="1" customWidth="1"/>
    <col min="10" max="10" width="8" bestFit="1" customWidth="1"/>
    <col min="11" max="11" width="18.453125" bestFit="1" customWidth="1"/>
    <col min="12" max="12" width="6.453125" bestFit="1" customWidth="1"/>
    <col min="13" max="13" width="34.08984375" bestFit="1" customWidth="1"/>
    <col min="14" max="14" width="7.36328125" bestFit="1" customWidth="1"/>
    <col min="15" max="15" width="11.54296875" bestFit="1" customWidth="1"/>
    <col min="16" max="16" width="6.453125" bestFit="1" customWidth="1"/>
    <col min="18" max="22" width="5.36328125" bestFit="1" customWidth="1"/>
    <col min="24" max="24" width="8.36328125" bestFit="1" customWidth="1"/>
  </cols>
  <sheetData>
    <row r="2" spans="1:24" x14ac:dyDescent="0.35">
      <c r="A2" s="2" t="s">
        <v>1</v>
      </c>
      <c r="B2" s="51" t="s">
        <v>186</v>
      </c>
      <c r="C2" s="52"/>
      <c r="D2" s="52"/>
      <c r="E2" s="52"/>
      <c r="F2" s="52"/>
      <c r="G2" s="53"/>
      <c r="H2" s="3"/>
      <c r="I2" s="54" t="s">
        <v>161</v>
      </c>
      <c r="J2" s="54"/>
      <c r="K2" s="54"/>
      <c r="L2" s="54"/>
      <c r="M2" s="54"/>
      <c r="N2" s="54"/>
      <c r="O2" s="54"/>
      <c r="P2" s="54"/>
      <c r="Q2" s="37"/>
      <c r="R2" s="37"/>
      <c r="S2" s="37"/>
      <c r="T2" s="37"/>
      <c r="U2" s="37"/>
      <c r="V2" s="37"/>
      <c r="W2" s="37"/>
      <c r="X2" s="37"/>
    </row>
    <row r="3" spans="1:24" x14ac:dyDescent="0.35">
      <c r="A3" s="2" t="s">
        <v>2</v>
      </c>
      <c r="B3" s="51" t="s">
        <v>187</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v>1003520</v>
      </c>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83</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188</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189</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0.7857142857142857</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t="s">
        <v>85</v>
      </c>
      <c r="G12" s="11" t="s">
        <v>13</v>
      </c>
      <c r="H12" s="12"/>
      <c r="I12" s="11" t="s">
        <v>14</v>
      </c>
      <c r="J12" s="12" t="s">
        <v>15</v>
      </c>
      <c r="K12" s="11" t="s">
        <v>16</v>
      </c>
      <c r="L12" s="12"/>
      <c r="M12" s="58" t="s">
        <v>0</v>
      </c>
      <c r="N12" s="58"/>
      <c r="O12" s="58"/>
      <c r="P12" s="58"/>
      <c r="R12" s="13">
        <f>IF(D12="X",4,0)</f>
        <v>0</v>
      </c>
      <c r="S12" s="13">
        <f>IF(F12="X",3,0)</f>
        <v>3</v>
      </c>
      <c r="T12" s="13">
        <f>IF(H12="X",2,0)</f>
        <v>0</v>
      </c>
      <c r="U12" s="13">
        <f>IF(J12="X",1,0)</f>
        <v>0</v>
      </c>
      <c r="V12" s="13">
        <f>IF(L12="X",0,0)</f>
        <v>0</v>
      </c>
      <c r="W12" s="4"/>
      <c r="X12" s="13">
        <f>SUM(R12:V12)</f>
        <v>3</v>
      </c>
    </row>
    <row r="13" spans="1:24"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 t="shared" ref="R15:R22" si="0">IF(D15="x",10,0)</f>
        <v>0</v>
      </c>
      <c r="S15" s="13">
        <f>IF(F16="x",8,0)</f>
        <v>8</v>
      </c>
      <c r="T15" s="13">
        <f t="shared" ref="T15:T22" si="1">IF(H15="x",5,0)</f>
        <v>0</v>
      </c>
      <c r="U15" s="13">
        <f t="shared" ref="U15:U22" si="2">IF(J15="X",2,0)</f>
        <v>0</v>
      </c>
      <c r="V15" s="13">
        <f t="shared" ref="V15:V22" si="3">IF(L15="X",0,0)</f>
        <v>0</v>
      </c>
      <c r="W15" s="4"/>
      <c r="X15" s="13">
        <f>SUM(R15:V15)</f>
        <v>8</v>
      </c>
    </row>
    <row r="16" spans="1:24" x14ac:dyDescent="0.35">
      <c r="A16" s="16" t="s">
        <v>190</v>
      </c>
      <c r="B16" s="16">
        <v>2017313</v>
      </c>
      <c r="C16" s="11" t="s">
        <v>11</v>
      </c>
      <c r="D16" s="12"/>
      <c r="E16" s="11" t="s">
        <v>12</v>
      </c>
      <c r="F16" s="12" t="s">
        <v>85</v>
      </c>
      <c r="G16" s="11" t="s">
        <v>13</v>
      </c>
      <c r="H16" s="12"/>
      <c r="I16" s="11" t="s">
        <v>14</v>
      </c>
      <c r="J16" s="12"/>
      <c r="K16" s="11" t="s">
        <v>16</v>
      </c>
      <c r="L16" s="38"/>
      <c r="M16" s="55"/>
      <c r="N16" s="55"/>
      <c r="O16" s="55"/>
      <c r="P16" s="55"/>
      <c r="R16" s="13">
        <f t="shared" si="0"/>
        <v>0</v>
      </c>
      <c r="S16" s="13">
        <f>IF(F17="x",8,0)</f>
        <v>8</v>
      </c>
      <c r="T16" s="13">
        <f t="shared" si="1"/>
        <v>0</v>
      </c>
      <c r="U16" s="13">
        <f t="shared" si="2"/>
        <v>0</v>
      </c>
      <c r="V16" s="13">
        <f t="shared" si="3"/>
        <v>0</v>
      </c>
      <c r="W16" s="4"/>
      <c r="X16" s="13">
        <f t="shared" ref="X16:X20" si="4">SUM(R16:V16)</f>
        <v>8</v>
      </c>
    </row>
    <row r="17" spans="1:24" x14ac:dyDescent="0.35">
      <c r="A17" s="16" t="s">
        <v>23</v>
      </c>
      <c r="B17" s="16">
        <v>4002769</v>
      </c>
      <c r="C17" s="11" t="s">
        <v>11</v>
      </c>
      <c r="D17" s="12"/>
      <c r="E17" s="11" t="s">
        <v>12</v>
      </c>
      <c r="F17" s="12" t="s">
        <v>85</v>
      </c>
      <c r="G17" s="11" t="s">
        <v>13</v>
      </c>
      <c r="H17" s="12"/>
      <c r="I17" s="11" t="s">
        <v>14</v>
      </c>
      <c r="J17" s="12"/>
      <c r="K17" s="11" t="s">
        <v>16</v>
      </c>
      <c r="L17" s="38"/>
      <c r="M17" s="55"/>
      <c r="N17" s="55"/>
      <c r="O17" s="55"/>
      <c r="P17" s="55"/>
      <c r="R17" s="13">
        <f t="shared" si="0"/>
        <v>0</v>
      </c>
      <c r="S17" s="13">
        <f>IF(F18="x",8,0)</f>
        <v>8</v>
      </c>
      <c r="T17" s="13">
        <f t="shared" si="1"/>
        <v>0</v>
      </c>
      <c r="U17" s="13">
        <f t="shared" si="2"/>
        <v>0</v>
      </c>
      <c r="V17" s="13">
        <f t="shared" si="3"/>
        <v>0</v>
      </c>
      <c r="W17" s="4"/>
      <c r="X17" s="13">
        <f t="shared" si="4"/>
        <v>8</v>
      </c>
    </row>
    <row r="18" spans="1:24" x14ac:dyDescent="0.35">
      <c r="A18" s="16" t="s">
        <v>23</v>
      </c>
      <c r="B18" s="16">
        <v>30025772</v>
      </c>
      <c r="C18" s="11" t="s">
        <v>11</v>
      </c>
      <c r="D18" s="12"/>
      <c r="E18" s="11" t="s">
        <v>12</v>
      </c>
      <c r="F18" s="12" t="s">
        <v>85</v>
      </c>
      <c r="G18" s="11" t="s">
        <v>13</v>
      </c>
      <c r="H18" s="12"/>
      <c r="I18" s="11" t="s">
        <v>14</v>
      </c>
      <c r="J18" s="12"/>
      <c r="K18" s="11" t="s">
        <v>16</v>
      </c>
      <c r="L18" s="38"/>
      <c r="M18" s="55"/>
      <c r="N18" s="55"/>
      <c r="O18" s="55"/>
      <c r="P18" s="55"/>
      <c r="R18" s="13">
        <f t="shared" si="0"/>
        <v>0</v>
      </c>
      <c r="S18" s="13">
        <f>IF(F19="x",8,0)</f>
        <v>0</v>
      </c>
      <c r="T18" s="13">
        <f t="shared" si="1"/>
        <v>0</v>
      </c>
      <c r="U18" s="13">
        <f t="shared" si="2"/>
        <v>0</v>
      </c>
      <c r="V18" s="13">
        <f t="shared" si="3"/>
        <v>0</v>
      </c>
      <c r="W18" s="4"/>
      <c r="X18" s="13">
        <f t="shared" si="4"/>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ref="S19:S22" si="5">IF(F19="x",8,0)</f>
        <v>0</v>
      </c>
      <c r="T19" s="13">
        <f t="shared" si="1"/>
        <v>0</v>
      </c>
      <c r="U19" s="13">
        <f t="shared" si="2"/>
        <v>0</v>
      </c>
      <c r="V19" s="13">
        <f t="shared" si="3"/>
        <v>0</v>
      </c>
      <c r="W19" s="4"/>
      <c r="X19" s="13">
        <f t="shared" si="4"/>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5"/>
        <v>0</v>
      </c>
      <c r="T20" s="13">
        <f t="shared" si="1"/>
        <v>0</v>
      </c>
      <c r="U20" s="13">
        <f t="shared" si="2"/>
        <v>0</v>
      </c>
      <c r="V20" s="13">
        <f t="shared" si="3"/>
        <v>0</v>
      </c>
      <c r="W20" s="4"/>
      <c r="X20" s="13">
        <f t="shared" si="4"/>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5"/>
        <v>0</v>
      </c>
      <c r="T21" s="13">
        <f t="shared" si="1"/>
        <v>0</v>
      </c>
      <c r="U21" s="13">
        <f t="shared" si="2"/>
        <v>0</v>
      </c>
      <c r="V21" s="13">
        <f t="shared" si="3"/>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5"/>
        <v>0</v>
      </c>
      <c r="T22" s="13">
        <f t="shared" si="1"/>
        <v>0</v>
      </c>
      <c r="U22" s="13">
        <f t="shared" si="2"/>
        <v>0</v>
      </c>
      <c r="V22" s="13">
        <f t="shared" si="3"/>
        <v>0</v>
      </c>
      <c r="W22" s="4"/>
      <c r="X22" s="13">
        <f>SUM(R22:V22)</f>
        <v>0</v>
      </c>
    </row>
    <row r="23" spans="1:24" x14ac:dyDescent="0.35">
      <c r="A23" s="60" t="s">
        <v>24</v>
      </c>
      <c r="B23" s="61"/>
      <c r="C23" s="62"/>
      <c r="D23" s="62"/>
      <c r="E23" s="62"/>
      <c r="F23" s="62"/>
      <c r="G23" s="62"/>
      <c r="H23" s="62"/>
      <c r="I23" s="62"/>
      <c r="J23" s="62"/>
      <c r="K23" s="63"/>
      <c r="L23" s="12">
        <v>3</v>
      </c>
      <c r="M23" s="58"/>
      <c r="N23" s="58"/>
      <c r="O23" s="58"/>
      <c r="P23" s="58"/>
      <c r="R23" s="13"/>
      <c r="S23" s="13"/>
      <c r="T23" s="13"/>
      <c r="U23" s="13"/>
      <c r="V23" s="13"/>
      <c r="W23" s="4"/>
      <c r="X23" s="13">
        <f>SUM(X15:X22)/L23</f>
        <v>8</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t="s">
        <v>85</v>
      </c>
      <c r="E25" s="11" t="s">
        <v>27</v>
      </c>
      <c r="F25" s="12"/>
      <c r="G25" s="11" t="s">
        <v>28</v>
      </c>
      <c r="H25" s="12" t="s">
        <v>15</v>
      </c>
      <c r="I25" s="4"/>
      <c r="J25" s="3"/>
      <c r="K25" s="4"/>
      <c r="M25" s="55"/>
      <c r="N25" s="55"/>
      <c r="O25" s="55"/>
      <c r="P25" s="55"/>
      <c r="R25" s="13">
        <f>IF(D25="x",2,0)</f>
        <v>2</v>
      </c>
      <c r="S25" s="13">
        <f>IF(F25="x",1,0)</f>
        <v>0</v>
      </c>
      <c r="T25" s="13">
        <f>IF(H25="x",0,0)</f>
        <v>0</v>
      </c>
      <c r="U25" s="13"/>
      <c r="V25" s="4"/>
      <c r="W25" s="4"/>
      <c r="X25" s="13">
        <f t="shared" ref="X25:X29" si="6">SUM(R25:V25)</f>
        <v>2</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t="s">
        <v>85</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6"/>
        <v>2</v>
      </c>
    </row>
    <row r="28" spans="1:24" x14ac:dyDescent="0.35">
      <c r="A28" s="56" t="s">
        <v>33</v>
      </c>
      <c r="B28" s="57"/>
      <c r="C28" s="11" t="s">
        <v>12</v>
      </c>
      <c r="D28" s="12" t="s">
        <v>85</v>
      </c>
      <c r="E28" s="11" t="s">
        <v>34</v>
      </c>
      <c r="F28" s="12"/>
      <c r="G28" s="11" t="s">
        <v>14</v>
      </c>
      <c r="H28" s="12" t="s">
        <v>15</v>
      </c>
      <c r="I28" s="4"/>
      <c r="J28" s="3"/>
      <c r="K28" s="4"/>
      <c r="M28" s="55"/>
      <c r="N28" s="55"/>
      <c r="O28" s="55"/>
      <c r="P28" s="55"/>
      <c r="R28" s="13">
        <f>IF(D28="x",2,0)</f>
        <v>2</v>
      </c>
      <c r="S28" s="13">
        <f>IF(F28="x",1,0)</f>
        <v>0</v>
      </c>
      <c r="T28" s="13">
        <f>IF(H28="x",0,0)</f>
        <v>0</v>
      </c>
      <c r="U28" s="13"/>
      <c r="V28" s="4"/>
      <c r="W28" s="4"/>
      <c r="X28" s="13">
        <f t="shared" si="6"/>
        <v>2</v>
      </c>
    </row>
    <row r="29" spans="1:24" x14ac:dyDescent="0.35">
      <c r="A29" s="65" t="s">
        <v>35</v>
      </c>
      <c r="B29" s="66"/>
      <c r="C29" s="11" t="s">
        <v>12</v>
      </c>
      <c r="D29" s="12" t="s">
        <v>85</v>
      </c>
      <c r="E29" s="11" t="s">
        <v>34</v>
      </c>
      <c r="F29" s="12"/>
      <c r="G29" s="11" t="s">
        <v>14</v>
      </c>
      <c r="H29" s="12"/>
      <c r="I29" s="4"/>
      <c r="J29" s="3"/>
      <c r="K29" s="4"/>
      <c r="M29" s="55"/>
      <c r="N29" s="55"/>
      <c r="O29" s="55"/>
      <c r="P29" s="55"/>
      <c r="R29" s="13">
        <f>IF(D29="x",2,0)</f>
        <v>2</v>
      </c>
      <c r="S29" s="13">
        <f>IF(F29="x",1,0)</f>
        <v>0</v>
      </c>
      <c r="T29" s="13">
        <f>IF(H29="x",0,0)</f>
        <v>0</v>
      </c>
      <c r="U29" s="13"/>
      <c r="V29" s="4"/>
      <c r="W29" s="4"/>
      <c r="X29" s="13">
        <f t="shared" si="6"/>
        <v>2</v>
      </c>
    </row>
    <row r="30" spans="1:24" x14ac:dyDescent="0.35">
      <c r="A30" s="56" t="s">
        <v>36</v>
      </c>
      <c r="B30" s="57"/>
      <c r="C30" s="11" t="s">
        <v>37</v>
      </c>
      <c r="D30" s="12"/>
      <c r="E30" s="11" t="s">
        <v>34</v>
      </c>
      <c r="F30" s="12" t="s">
        <v>85</v>
      </c>
      <c r="G30" s="11" t="s">
        <v>38</v>
      </c>
      <c r="H30" s="12"/>
      <c r="I30" s="4"/>
      <c r="J30" s="3"/>
      <c r="K30" s="4"/>
      <c r="M30" s="55"/>
      <c r="N30" s="55"/>
      <c r="O30" s="55"/>
      <c r="P30" s="55"/>
      <c r="R30" s="13">
        <f>IF(D30="x",2,0)</f>
        <v>0</v>
      </c>
      <c r="S30" s="13">
        <f>IF(F30="x",1,0)</f>
        <v>1</v>
      </c>
      <c r="T30" s="13">
        <f>IF(H30="x",0,0)</f>
        <v>0</v>
      </c>
      <c r="U30" s="13"/>
      <c r="V30" s="4"/>
      <c r="W30" s="4"/>
      <c r="X30" s="13">
        <f t="shared" ref="X30" si="7">SUM(R30:V30)</f>
        <v>1</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1</v>
      </c>
      <c r="E32" s="11" t="s">
        <v>41</v>
      </c>
      <c r="F32" s="29" t="b">
        <v>1</v>
      </c>
      <c r="G32" s="11" t="s">
        <v>42</v>
      </c>
      <c r="H32" s="29" t="b">
        <v>1</v>
      </c>
      <c r="I32" s="11" t="s">
        <v>43</v>
      </c>
      <c r="J32" s="29" t="b">
        <v>1</v>
      </c>
      <c r="K32" s="11" t="s">
        <v>44</v>
      </c>
      <c r="L32" s="30" t="b">
        <v>0</v>
      </c>
      <c r="M32" s="11" t="s">
        <v>45</v>
      </c>
      <c r="N32" s="45" t="s">
        <v>145</v>
      </c>
      <c r="O32" s="11" t="s">
        <v>47</v>
      </c>
      <c r="P32" s="30" t="b">
        <v>0</v>
      </c>
      <c r="R32" s="13"/>
      <c r="S32" s="13"/>
      <c r="T32" s="13"/>
      <c r="U32" s="13"/>
      <c r="V32" s="4"/>
      <c r="W32" s="4"/>
      <c r="X32" s="13"/>
    </row>
    <row r="33" spans="1:24" x14ac:dyDescent="0.35">
      <c r="A33" s="64" t="s">
        <v>48</v>
      </c>
      <c r="B33" s="64"/>
      <c r="C33" s="11" t="s">
        <v>11</v>
      </c>
      <c r="D33" s="29" t="b">
        <v>0</v>
      </c>
      <c r="E33" s="11" t="s">
        <v>12</v>
      </c>
      <c r="F33" s="29" t="b">
        <v>1</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0</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0</v>
      </c>
      <c r="E36" s="34" t="s">
        <v>60</v>
      </c>
      <c r="F36" s="36" t="b">
        <v>0</v>
      </c>
      <c r="G36" s="4" t="s">
        <v>61</v>
      </c>
      <c r="H36" s="36" t="b">
        <v>1</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t="s">
        <v>183</v>
      </c>
      <c r="D40" s="4"/>
      <c r="E40" s="4"/>
      <c r="F40" s="4"/>
      <c r="G40" s="4"/>
      <c r="H40" s="4"/>
      <c r="I40" s="4"/>
      <c r="J40" s="4"/>
      <c r="K40" s="4"/>
      <c r="L40" s="4"/>
      <c r="M40" s="4"/>
      <c r="N40" s="4"/>
      <c r="R40" s="13"/>
      <c r="S40" s="13"/>
      <c r="T40" s="13"/>
      <c r="U40" s="13"/>
      <c r="V40" s="4"/>
      <c r="W40" s="4"/>
      <c r="X40" s="13"/>
    </row>
    <row r="41" spans="1:24" x14ac:dyDescent="0.35">
      <c r="A41" s="64" t="s">
        <v>67</v>
      </c>
      <c r="B41" s="64"/>
      <c r="C41" s="22">
        <v>2001</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v>2012</v>
      </c>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v>2012</v>
      </c>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0.7857142857142857</v>
      </c>
      <c r="J46" s="25"/>
      <c r="K46" s="4"/>
      <c r="R46" s="8"/>
      <c r="S46" s="8"/>
      <c r="T46" s="8"/>
      <c r="U46" s="4"/>
      <c r="V46" s="4"/>
      <c r="W46" s="4"/>
      <c r="X46" s="13">
        <f>SUM(X30+X29+X28+X27+X26+X25+X23+X13+X12)</f>
        <v>22</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B5:G5" xr:uid="{9B495BC1-58C1-438C-8B4C-90FA6F1AD655}">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1D1D2938-0515-41AA-939A-BDCB8DAF2E50}">
      <formula1>"Pay and Play, Private, Registered Membership Use, Sports Club/Community Association"</formula1>
    </dataValidation>
    <dataValidation type="list" allowBlank="1" showInputMessage="1" showErrorMessage="1" sqref="N32" xr:uid="{22E001DB-B311-4E80-B9D4-FF124158958C}">
      <formula1>"0-10,'11-20,21-30,31-40,41-50,50+"</formula1>
    </dataValidation>
  </dataValidation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864D1-4F8C-4806-9755-3285540F6E7A}">
  <dimension ref="A2:X72"/>
  <sheetViews>
    <sheetView topLeftCell="E23" workbookViewId="0">
      <selection activeCell="AC25" sqref="AC25"/>
    </sheetView>
  </sheetViews>
  <sheetFormatPr defaultRowHeight="14.5" x14ac:dyDescent="0.35"/>
  <cols>
    <col min="1" max="1" width="34.08984375" bestFit="1" customWidth="1"/>
    <col min="2" max="2" width="11.36328125" bestFit="1" customWidth="1"/>
    <col min="3" max="3" width="17.90625" bestFit="1" customWidth="1"/>
    <col min="4" max="4" width="8" bestFit="1" customWidth="1"/>
    <col min="5" max="5" width="34.08984375" bestFit="1" customWidth="1"/>
    <col min="6" max="6" width="8" bestFit="1" customWidth="1"/>
    <col min="7" max="7" width="25.36328125" bestFit="1" customWidth="1"/>
    <col min="8" max="8" width="8" bestFit="1" customWidth="1"/>
    <col min="9" max="9" width="22.54296875" bestFit="1" customWidth="1"/>
    <col min="10" max="10" width="8" bestFit="1" customWidth="1"/>
    <col min="11" max="11" width="18.453125" bestFit="1" customWidth="1"/>
    <col min="12" max="12" width="6.453125" bestFit="1" customWidth="1"/>
    <col min="13" max="13" width="34.08984375" bestFit="1" customWidth="1"/>
    <col min="14" max="14" width="7.36328125" bestFit="1" customWidth="1"/>
    <col min="15" max="15" width="11.54296875" bestFit="1" customWidth="1"/>
    <col min="16" max="16" width="6.453125" bestFit="1" customWidth="1"/>
    <col min="18" max="22" width="5.36328125" bestFit="1" customWidth="1"/>
    <col min="24" max="24" width="8.36328125" bestFit="1" customWidth="1"/>
  </cols>
  <sheetData>
    <row r="2" spans="1:24" x14ac:dyDescent="0.35">
      <c r="A2" s="2" t="s">
        <v>1</v>
      </c>
      <c r="B2" s="51" t="s">
        <v>191</v>
      </c>
      <c r="C2" s="52"/>
      <c r="D2" s="52"/>
      <c r="E2" s="52"/>
      <c r="F2" s="52"/>
      <c r="G2" s="53"/>
      <c r="H2" s="3"/>
      <c r="I2" s="54" t="s">
        <v>192</v>
      </c>
      <c r="J2" s="54"/>
      <c r="K2" s="54"/>
      <c r="L2" s="54"/>
      <c r="M2" s="54"/>
      <c r="N2" s="54"/>
      <c r="O2" s="54"/>
      <c r="P2" s="54"/>
      <c r="Q2" s="37"/>
      <c r="R2" s="37"/>
      <c r="S2" s="37"/>
      <c r="T2" s="37"/>
      <c r="U2" s="37"/>
      <c r="V2" s="37"/>
      <c r="W2" s="37"/>
      <c r="X2" s="37"/>
    </row>
    <row r="3" spans="1:24" x14ac:dyDescent="0.35">
      <c r="A3" s="2" t="s">
        <v>2</v>
      </c>
      <c r="B3" s="51" t="s">
        <v>102</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93</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193</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191</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0.6071428571428571</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t="s">
        <v>85</v>
      </c>
      <c r="G12" s="11" t="s">
        <v>13</v>
      </c>
      <c r="H12" s="12"/>
      <c r="I12" s="11" t="s">
        <v>14</v>
      </c>
      <c r="J12" s="12" t="s">
        <v>15</v>
      </c>
      <c r="K12" s="11" t="s">
        <v>16</v>
      </c>
      <c r="L12" s="12"/>
      <c r="M12" s="58" t="s">
        <v>0</v>
      </c>
      <c r="N12" s="58"/>
      <c r="O12" s="58"/>
      <c r="P12" s="58"/>
      <c r="R12" s="13">
        <f>IF(D12="X",4,0)</f>
        <v>0</v>
      </c>
      <c r="S12" s="13">
        <f>IF(F12="X",3,0)</f>
        <v>3</v>
      </c>
      <c r="T12" s="13">
        <f>IF(H12="X",2,0)</f>
        <v>0</v>
      </c>
      <c r="U12" s="13">
        <f>IF(J12="X",1,0)</f>
        <v>0</v>
      </c>
      <c r="V12" s="13">
        <f>IF(L12="X",0,0)</f>
        <v>0</v>
      </c>
      <c r="W12" s="4"/>
      <c r="X12" s="13">
        <f>SUM(R12:V12)</f>
        <v>3</v>
      </c>
    </row>
    <row r="13" spans="1:24"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 t="shared" ref="R15:R22" si="0">IF(D15="x",10,0)</f>
        <v>0</v>
      </c>
      <c r="S15" s="13">
        <f>IF(F16="x",8,0)</f>
        <v>8</v>
      </c>
      <c r="T15" s="13">
        <f t="shared" ref="T15:T22" si="1">IF(H15="x",5,0)</f>
        <v>0</v>
      </c>
      <c r="U15" s="13">
        <f t="shared" ref="U15:U22" si="2">IF(J15="X",2,0)</f>
        <v>0</v>
      </c>
      <c r="V15" s="13">
        <f t="shared" ref="V15:V22" si="3">IF(L15="X",0,0)</f>
        <v>0</v>
      </c>
      <c r="W15" s="4"/>
      <c r="X15" s="13">
        <f>SUM(R15:V15)</f>
        <v>8</v>
      </c>
    </row>
    <row r="16" spans="1:24" x14ac:dyDescent="0.35">
      <c r="A16" s="16" t="s">
        <v>194</v>
      </c>
      <c r="B16" s="16"/>
      <c r="C16" s="11" t="s">
        <v>11</v>
      </c>
      <c r="D16" s="12"/>
      <c r="E16" s="11" t="s">
        <v>12</v>
      </c>
      <c r="F16" s="12" t="s">
        <v>85</v>
      </c>
      <c r="G16" s="11" t="s">
        <v>13</v>
      </c>
      <c r="H16" s="12"/>
      <c r="I16" s="11" t="s">
        <v>14</v>
      </c>
      <c r="J16" s="12"/>
      <c r="K16" s="11" t="s">
        <v>16</v>
      </c>
      <c r="L16" s="38"/>
      <c r="M16" s="55"/>
      <c r="N16" s="55"/>
      <c r="O16" s="55"/>
      <c r="P16" s="55"/>
      <c r="R16" s="13">
        <f t="shared" si="0"/>
        <v>0</v>
      </c>
      <c r="S16" s="13">
        <f>IF(F17="x",8,0)</f>
        <v>0</v>
      </c>
      <c r="T16" s="13">
        <f t="shared" si="1"/>
        <v>0</v>
      </c>
      <c r="U16" s="13">
        <f t="shared" si="2"/>
        <v>0</v>
      </c>
      <c r="V16" s="13">
        <f t="shared" si="3"/>
        <v>0</v>
      </c>
      <c r="W16" s="4"/>
      <c r="X16" s="13">
        <f t="shared" ref="X16:X20" si="4">SUM(R16:V16)</f>
        <v>0</v>
      </c>
    </row>
    <row r="17" spans="1:24" x14ac:dyDescent="0.35">
      <c r="A17" s="16"/>
      <c r="B17" s="16"/>
      <c r="C17" s="11" t="s">
        <v>11</v>
      </c>
      <c r="D17" s="12"/>
      <c r="E17" s="11" t="s">
        <v>12</v>
      </c>
      <c r="F17" s="12"/>
      <c r="G17" s="11" t="s">
        <v>13</v>
      </c>
      <c r="H17" s="12"/>
      <c r="I17" s="11" t="s">
        <v>14</v>
      </c>
      <c r="J17" s="12"/>
      <c r="K17" s="11" t="s">
        <v>16</v>
      </c>
      <c r="L17" s="38"/>
      <c r="M17" s="55"/>
      <c r="N17" s="55"/>
      <c r="O17" s="55"/>
      <c r="P17" s="55"/>
      <c r="R17" s="13">
        <f t="shared" si="0"/>
        <v>0</v>
      </c>
      <c r="S17" s="13">
        <f t="shared" ref="S17:S22" si="5">IF(F17="x",8,0)</f>
        <v>0</v>
      </c>
      <c r="T17" s="13">
        <f t="shared" si="1"/>
        <v>0</v>
      </c>
      <c r="U17" s="13">
        <f t="shared" si="2"/>
        <v>0</v>
      </c>
      <c r="V17" s="13">
        <f t="shared" si="3"/>
        <v>0</v>
      </c>
      <c r="W17" s="4"/>
      <c r="X17" s="13">
        <f t="shared" si="4"/>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si="5"/>
        <v>0</v>
      </c>
      <c r="T18" s="13">
        <f t="shared" si="1"/>
        <v>0</v>
      </c>
      <c r="U18" s="13">
        <f t="shared" si="2"/>
        <v>0</v>
      </c>
      <c r="V18" s="13">
        <f t="shared" si="3"/>
        <v>0</v>
      </c>
      <c r="W18" s="4"/>
      <c r="X18" s="13">
        <f t="shared" si="4"/>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5"/>
        <v>0</v>
      </c>
      <c r="T19" s="13">
        <f t="shared" si="1"/>
        <v>0</v>
      </c>
      <c r="U19" s="13">
        <f t="shared" si="2"/>
        <v>0</v>
      </c>
      <c r="V19" s="13">
        <f t="shared" si="3"/>
        <v>0</v>
      </c>
      <c r="W19" s="4"/>
      <c r="X19" s="13">
        <f t="shared" si="4"/>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5"/>
        <v>0</v>
      </c>
      <c r="T20" s="13">
        <f t="shared" si="1"/>
        <v>0</v>
      </c>
      <c r="U20" s="13">
        <f t="shared" si="2"/>
        <v>0</v>
      </c>
      <c r="V20" s="13">
        <f t="shared" si="3"/>
        <v>0</v>
      </c>
      <c r="W20" s="4"/>
      <c r="X20" s="13">
        <f t="shared" si="4"/>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5"/>
        <v>0</v>
      </c>
      <c r="T21" s="13">
        <f t="shared" si="1"/>
        <v>0</v>
      </c>
      <c r="U21" s="13">
        <f t="shared" si="2"/>
        <v>0</v>
      </c>
      <c r="V21" s="13">
        <f t="shared" si="3"/>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5"/>
        <v>0</v>
      </c>
      <c r="T22" s="13">
        <f t="shared" si="1"/>
        <v>0</v>
      </c>
      <c r="U22" s="13">
        <f t="shared" si="2"/>
        <v>0</v>
      </c>
      <c r="V22" s="13">
        <f t="shared" si="3"/>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SUM(X15:X22)/L23</f>
        <v>8</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c r="E25" s="11" t="s">
        <v>27</v>
      </c>
      <c r="F25" s="12" t="s">
        <v>85</v>
      </c>
      <c r="G25" s="11" t="s">
        <v>28</v>
      </c>
      <c r="H25" s="12" t="s">
        <v>15</v>
      </c>
      <c r="I25" s="4"/>
      <c r="J25" s="3"/>
      <c r="K25" s="4"/>
      <c r="M25" s="55"/>
      <c r="N25" s="55"/>
      <c r="O25" s="55"/>
      <c r="P25" s="55"/>
      <c r="R25" s="13">
        <f>IF(D25="x",2,0)</f>
        <v>0</v>
      </c>
      <c r="S25" s="13">
        <f>IF(F25="x",1,0)</f>
        <v>1</v>
      </c>
      <c r="T25" s="13">
        <f>IF(H25="x",0,0)</f>
        <v>0</v>
      </c>
      <c r="U25" s="13"/>
      <c r="V25" s="4"/>
      <c r="W25" s="4"/>
      <c r="X25" s="13">
        <f t="shared" ref="X25:X30" si="6">SUM(R25:V25)</f>
        <v>1</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c r="G27" s="22" t="s">
        <v>13</v>
      </c>
      <c r="H27" s="12" t="s">
        <v>85</v>
      </c>
      <c r="I27" s="11" t="s">
        <v>14</v>
      </c>
      <c r="J27" s="12" t="s">
        <v>15</v>
      </c>
      <c r="K27" s="4"/>
      <c r="M27" s="55"/>
      <c r="N27" s="55"/>
      <c r="O27" s="55"/>
      <c r="P27" s="55"/>
      <c r="R27" s="13">
        <f>IF(D27="x",3,0)</f>
        <v>0</v>
      </c>
      <c r="S27" s="13">
        <f>IF(F27="x",2,0)</f>
        <v>0</v>
      </c>
      <c r="T27" s="13">
        <f>IF(H27="x",1,0)</f>
        <v>1</v>
      </c>
      <c r="U27" s="13">
        <f>IF(J27="X",0,0)</f>
        <v>0</v>
      </c>
      <c r="V27" s="4"/>
      <c r="W27" s="4"/>
      <c r="X27" s="13">
        <f t="shared" si="6"/>
        <v>1</v>
      </c>
    </row>
    <row r="28" spans="1:24" x14ac:dyDescent="0.35">
      <c r="A28" s="56" t="s">
        <v>33</v>
      </c>
      <c r="B28" s="57"/>
      <c r="C28" s="11" t="s">
        <v>12</v>
      </c>
      <c r="D28" s="12"/>
      <c r="E28" s="11" t="s">
        <v>34</v>
      </c>
      <c r="F28" s="12"/>
      <c r="G28" s="11" t="s">
        <v>14</v>
      </c>
      <c r="H28" s="12" t="s">
        <v>85</v>
      </c>
      <c r="I28" s="4"/>
      <c r="J28" s="3"/>
      <c r="K28" s="4"/>
      <c r="M28" s="55"/>
      <c r="N28" s="55"/>
      <c r="O28" s="55"/>
      <c r="P28" s="55"/>
      <c r="R28" s="13">
        <f>IF(D28="x",2,0)</f>
        <v>0</v>
      </c>
      <c r="S28" s="13">
        <f>IF(F28="x",1,0)</f>
        <v>0</v>
      </c>
      <c r="T28" s="13">
        <f>IF(H28="x",0,0)</f>
        <v>0</v>
      </c>
      <c r="U28" s="13"/>
      <c r="V28" s="4"/>
      <c r="W28" s="4"/>
      <c r="X28" s="13">
        <f t="shared" si="6"/>
        <v>0</v>
      </c>
    </row>
    <row r="29" spans="1:24" x14ac:dyDescent="0.35">
      <c r="A29" s="65" t="s">
        <v>35</v>
      </c>
      <c r="B29" s="66"/>
      <c r="C29" s="11" t="s">
        <v>12</v>
      </c>
      <c r="D29" s="12"/>
      <c r="E29" s="11" t="s">
        <v>34</v>
      </c>
      <c r="F29" s="12" t="s">
        <v>85</v>
      </c>
      <c r="G29" s="11" t="s">
        <v>14</v>
      </c>
      <c r="H29" s="12"/>
      <c r="I29" s="4"/>
      <c r="J29" s="3"/>
      <c r="K29" s="4"/>
      <c r="M29" s="55"/>
      <c r="N29" s="55"/>
      <c r="O29" s="55"/>
      <c r="P29" s="55"/>
      <c r="R29" s="13">
        <f>IF(D29="x",2,0)</f>
        <v>0</v>
      </c>
      <c r="S29" s="13">
        <f>IF(F29="x",1,0)</f>
        <v>1</v>
      </c>
      <c r="T29" s="13">
        <f>IF(H29="x",0,0)</f>
        <v>0</v>
      </c>
      <c r="U29" s="13">
        <f>IF(J29="X",2,0)</f>
        <v>0</v>
      </c>
      <c r="V29" s="4"/>
      <c r="W29" s="4"/>
      <c r="X29" s="13">
        <f t="shared" si="6"/>
        <v>1</v>
      </c>
    </row>
    <row r="30" spans="1:24" x14ac:dyDescent="0.35">
      <c r="A30" s="56" t="s">
        <v>36</v>
      </c>
      <c r="B30" s="57"/>
      <c r="C30" s="11" t="s">
        <v>37</v>
      </c>
      <c r="D30" s="12"/>
      <c r="E30" s="11" t="s">
        <v>34</v>
      </c>
      <c r="F30" s="12" t="s">
        <v>85</v>
      </c>
      <c r="G30" s="11" t="s">
        <v>38</v>
      </c>
      <c r="H30" s="12"/>
      <c r="I30" s="4"/>
      <c r="J30" s="3"/>
      <c r="K30" s="4"/>
      <c r="M30" s="55"/>
      <c r="N30" s="55"/>
      <c r="O30" s="55"/>
      <c r="P30" s="55"/>
      <c r="R30" s="13">
        <f>IF(D30="x",2,0)</f>
        <v>0</v>
      </c>
      <c r="S30" s="13">
        <f>IF(F30="x",1,0)</f>
        <v>1</v>
      </c>
      <c r="T30" s="13">
        <f>IF(H30="x",0,0)</f>
        <v>0</v>
      </c>
      <c r="U30" s="13"/>
      <c r="V30" s="4"/>
      <c r="W30" s="4"/>
      <c r="X30" s="13">
        <f t="shared" si="6"/>
        <v>1</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0</v>
      </c>
      <c r="E32" s="11" t="s">
        <v>41</v>
      </c>
      <c r="F32" s="29" t="b">
        <v>0</v>
      </c>
      <c r="G32" s="11" t="s">
        <v>42</v>
      </c>
      <c r="H32" s="29" t="b">
        <v>1</v>
      </c>
      <c r="I32" s="11" t="s">
        <v>43</v>
      </c>
      <c r="J32" s="29" t="b">
        <v>0</v>
      </c>
      <c r="K32" s="11" t="s">
        <v>44</v>
      </c>
      <c r="L32" s="30" t="b">
        <v>0</v>
      </c>
      <c r="M32" s="11" t="s">
        <v>45</v>
      </c>
      <c r="N32" s="45" t="s">
        <v>46</v>
      </c>
      <c r="O32" s="11" t="s">
        <v>47</v>
      </c>
      <c r="P32" s="30" t="b">
        <v>0</v>
      </c>
      <c r="R32" s="13"/>
      <c r="S32" s="13"/>
      <c r="T32" s="13"/>
      <c r="U32" s="13"/>
      <c r="V32" s="4"/>
      <c r="W32" s="4"/>
      <c r="X32" s="13"/>
    </row>
    <row r="33" spans="1:24" x14ac:dyDescent="0.35">
      <c r="A33" s="64" t="s">
        <v>48</v>
      </c>
      <c r="B33" s="64"/>
      <c r="C33" s="11" t="s">
        <v>11</v>
      </c>
      <c r="D33" s="29" t="b">
        <v>0</v>
      </c>
      <c r="E33" s="11" t="s">
        <v>12</v>
      </c>
      <c r="F33" s="29" t="b">
        <v>0</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1</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1</v>
      </c>
      <c r="E36" s="34" t="s">
        <v>60</v>
      </c>
      <c r="F36" s="36" t="b">
        <v>0</v>
      </c>
      <c r="G36" s="4" t="s">
        <v>61</v>
      </c>
      <c r="H36" s="36" t="b">
        <v>0</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c r="D40" s="4"/>
      <c r="E40" s="4"/>
      <c r="F40" s="4"/>
      <c r="G40" s="4"/>
      <c r="H40" s="4"/>
      <c r="I40" s="4"/>
      <c r="J40" s="4"/>
      <c r="K40" s="4"/>
      <c r="L40" s="4"/>
      <c r="M40" s="4"/>
      <c r="N40" s="4"/>
      <c r="R40" s="13"/>
      <c r="S40" s="13"/>
      <c r="T40" s="13"/>
      <c r="U40" s="13"/>
      <c r="V40" s="4"/>
      <c r="W40" s="4"/>
      <c r="X40" s="13"/>
    </row>
    <row r="41" spans="1:24" x14ac:dyDescent="0.35">
      <c r="A41" s="64" t="s">
        <v>67</v>
      </c>
      <c r="B41" s="64"/>
      <c r="C41" s="22"/>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0.6071428571428571</v>
      </c>
      <c r="J46" s="25"/>
      <c r="K46" s="4"/>
      <c r="R46" s="8"/>
      <c r="S46" s="8"/>
      <c r="T46" s="8"/>
      <c r="U46" s="4"/>
      <c r="V46" s="4"/>
      <c r="W46" s="4"/>
      <c r="X46" s="13">
        <f>SUM(X30+X29+X28+X27+X26+X25+X23+X13+X12)</f>
        <v>17</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B5:G5" xr:uid="{CF14EAA2-7E39-45BA-B829-ADC52E06F318}">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6209B4E1-8002-484B-9DF4-E4EFACD5D393}">
      <formula1>"Pay and Play, Private, Registered Membership Use, Sports Club/Community Association"</formula1>
    </dataValidation>
    <dataValidation type="list" allowBlank="1" showInputMessage="1" showErrorMessage="1" sqref="N32" xr:uid="{FAE655F1-5E9A-482A-86C7-BE573CD18412}">
      <formula1>"0-10,'11-20,21-30,31-40,41-50,50+"</formula1>
    </dataValidation>
  </dataValidations>
  <pageMargins left="0.7" right="0.7" top="0.75" bottom="0.75" header="0.3" footer="0.3"/>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62B29-172C-4655-AFDF-EC13DF89339F}">
  <dimension ref="A2:X72"/>
  <sheetViews>
    <sheetView workbookViewId="0">
      <selection activeCell="F56" sqref="F56"/>
    </sheetView>
  </sheetViews>
  <sheetFormatPr defaultRowHeight="14.5" x14ac:dyDescent="0.35"/>
  <cols>
    <col min="1" max="1" width="34.08984375" bestFit="1" customWidth="1"/>
    <col min="2" max="2" width="11.36328125" bestFit="1" customWidth="1"/>
    <col min="3" max="3" width="17.90625" bestFit="1" customWidth="1"/>
    <col min="4" max="4" width="8" bestFit="1" customWidth="1"/>
    <col min="5" max="5" width="34.08984375" bestFit="1" customWidth="1"/>
    <col min="6" max="6" width="8" bestFit="1" customWidth="1"/>
    <col min="7" max="7" width="25.36328125" bestFit="1" customWidth="1"/>
    <col min="8" max="8" width="8" bestFit="1" customWidth="1"/>
    <col min="9" max="9" width="22.54296875" bestFit="1" customWidth="1"/>
    <col min="10" max="10" width="8" bestFit="1" customWidth="1"/>
    <col min="11" max="11" width="18.453125" bestFit="1" customWidth="1"/>
    <col min="12" max="12" width="6.453125" bestFit="1" customWidth="1"/>
    <col min="13" max="13" width="34.08984375" bestFit="1" customWidth="1"/>
    <col min="14" max="14" width="7.36328125" bestFit="1" customWidth="1"/>
    <col min="15" max="15" width="11.54296875" bestFit="1" customWidth="1"/>
    <col min="16" max="16" width="6.453125" bestFit="1" customWidth="1"/>
    <col min="18" max="22" width="5.36328125" bestFit="1" customWidth="1"/>
    <col min="24" max="24" width="8.36328125" bestFit="1" customWidth="1"/>
  </cols>
  <sheetData>
    <row r="2" spans="1:24" x14ac:dyDescent="0.35">
      <c r="A2" s="2" t="s">
        <v>1</v>
      </c>
      <c r="B2" s="51" t="s">
        <v>195</v>
      </c>
      <c r="C2" s="52"/>
      <c r="D2" s="52"/>
      <c r="E2" s="52"/>
      <c r="F2" s="52"/>
      <c r="G2" s="53"/>
      <c r="H2" s="3"/>
      <c r="I2" s="54" t="s">
        <v>196</v>
      </c>
      <c r="J2" s="54"/>
      <c r="K2" s="54"/>
      <c r="L2" s="54"/>
      <c r="M2" s="54"/>
      <c r="N2" s="54"/>
      <c r="O2" s="54"/>
      <c r="P2" s="54"/>
      <c r="Q2" s="37"/>
      <c r="R2" s="37"/>
      <c r="S2" s="37"/>
      <c r="T2" s="37"/>
      <c r="U2" s="37"/>
      <c r="V2" s="37"/>
      <c r="W2" s="37"/>
      <c r="X2" s="37"/>
    </row>
    <row r="3" spans="1:24" x14ac:dyDescent="0.35">
      <c r="A3" s="2" t="s">
        <v>2</v>
      </c>
      <c r="B3" s="51" t="s">
        <v>110</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v>30008836</v>
      </c>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83</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84</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197</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0.6428571428571429</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c r="G12" s="11" t="s">
        <v>13</v>
      </c>
      <c r="H12" s="12"/>
      <c r="I12" s="11" t="s">
        <v>14</v>
      </c>
      <c r="J12" s="12" t="s">
        <v>15</v>
      </c>
      <c r="K12" s="11" t="s">
        <v>16</v>
      </c>
      <c r="L12" s="12"/>
      <c r="M12" s="58" t="s">
        <v>0</v>
      </c>
      <c r="N12" s="58"/>
      <c r="O12" s="58"/>
      <c r="P12" s="58"/>
      <c r="R12" s="13">
        <f>IF(D12="X",4,0)</f>
        <v>0</v>
      </c>
      <c r="S12" s="13">
        <f>IF(F12="X",3,0)</f>
        <v>0</v>
      </c>
      <c r="T12" s="13">
        <f>IF(H12="X",2,0)</f>
        <v>0</v>
      </c>
      <c r="U12" s="13">
        <f>IF(J12="X",1,0)</f>
        <v>0</v>
      </c>
      <c r="V12" s="13">
        <f>IF(L12="X",0,0)</f>
        <v>0</v>
      </c>
      <c r="W12" s="4"/>
      <c r="X12" s="13">
        <f>SUM(R12:V12)</f>
        <v>0</v>
      </c>
    </row>
    <row r="13" spans="1:24" x14ac:dyDescent="0.35">
      <c r="A13" s="56" t="s">
        <v>17</v>
      </c>
      <c r="B13" s="57"/>
      <c r="C13" s="11" t="s">
        <v>18</v>
      </c>
      <c r="D13" s="12"/>
      <c r="E13" s="11" t="s">
        <v>19</v>
      </c>
      <c r="F13" s="12"/>
      <c r="G13" s="11" t="s">
        <v>20</v>
      </c>
      <c r="H13" s="12"/>
      <c r="I13" s="14"/>
      <c r="J13" s="15"/>
      <c r="K13" s="14"/>
      <c r="L13" s="15"/>
      <c r="M13" s="59"/>
      <c r="N13" s="59"/>
      <c r="O13" s="59"/>
      <c r="P13" s="59"/>
      <c r="R13" s="13">
        <f>IF(D13="x",2,0)</f>
        <v>0</v>
      </c>
      <c r="S13" s="13">
        <f>IF(F13="x",1,0)</f>
        <v>0</v>
      </c>
      <c r="T13" s="13">
        <f>IF(H13="x",0,0)</f>
        <v>0</v>
      </c>
      <c r="U13" s="13"/>
      <c r="V13" s="13"/>
      <c r="W13" s="6"/>
      <c r="X13" s="13">
        <f>SUM(R13:V13)</f>
        <v>0</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 t="shared" ref="R15:R22" si="0">IF(D15="x",10,0)</f>
        <v>0</v>
      </c>
      <c r="S15" s="13">
        <f>IF(F16="x",8,0)</f>
        <v>8</v>
      </c>
      <c r="T15" s="13">
        <f t="shared" ref="T15:T22" si="1">IF(H15="x",5,0)</f>
        <v>0</v>
      </c>
      <c r="U15" s="13">
        <f t="shared" ref="U15:U22" si="2">IF(J15="X",2,0)</f>
        <v>0</v>
      </c>
      <c r="V15" s="13">
        <f t="shared" ref="V15:V22" si="3">IF(L15="X",0,0)</f>
        <v>0</v>
      </c>
      <c r="W15" s="4"/>
      <c r="X15" s="13">
        <f>SUM(R15:V15)</f>
        <v>8</v>
      </c>
    </row>
    <row r="16" spans="1:24" x14ac:dyDescent="0.35">
      <c r="A16" s="16" t="s">
        <v>198</v>
      </c>
      <c r="B16" s="16">
        <v>30021413</v>
      </c>
      <c r="C16" s="11" t="s">
        <v>11</v>
      </c>
      <c r="D16" s="12"/>
      <c r="E16" s="11" t="s">
        <v>12</v>
      </c>
      <c r="F16" s="12" t="s">
        <v>85</v>
      </c>
      <c r="G16" s="11" t="s">
        <v>13</v>
      </c>
      <c r="H16" s="12"/>
      <c r="I16" s="11" t="s">
        <v>14</v>
      </c>
      <c r="J16" s="12"/>
      <c r="K16" s="11" t="s">
        <v>16</v>
      </c>
      <c r="L16" s="38"/>
      <c r="M16" s="55"/>
      <c r="N16" s="55"/>
      <c r="O16" s="55"/>
      <c r="P16" s="55"/>
      <c r="R16" s="13">
        <f t="shared" si="0"/>
        <v>0</v>
      </c>
      <c r="S16" s="13">
        <f>IF(F17="x",8,0)</f>
        <v>8</v>
      </c>
      <c r="T16" s="13">
        <f t="shared" si="1"/>
        <v>0</v>
      </c>
      <c r="U16" s="13">
        <f t="shared" si="2"/>
        <v>0</v>
      </c>
      <c r="V16" s="13">
        <f t="shared" si="3"/>
        <v>0</v>
      </c>
      <c r="W16" s="4"/>
      <c r="X16" s="13">
        <f t="shared" ref="X16:X20" si="4">SUM(R16:V16)</f>
        <v>8</v>
      </c>
    </row>
    <row r="17" spans="1:24" x14ac:dyDescent="0.35">
      <c r="A17" s="16" t="s">
        <v>23</v>
      </c>
      <c r="B17" s="16"/>
      <c r="C17" s="11" t="s">
        <v>11</v>
      </c>
      <c r="D17" s="12"/>
      <c r="E17" s="11" t="s">
        <v>12</v>
      </c>
      <c r="F17" s="12" t="s">
        <v>85</v>
      </c>
      <c r="G17" s="11" t="s">
        <v>13</v>
      </c>
      <c r="H17" s="12"/>
      <c r="I17" s="11" t="s">
        <v>14</v>
      </c>
      <c r="J17" s="12"/>
      <c r="K17" s="11" t="s">
        <v>16</v>
      </c>
      <c r="L17" s="38"/>
      <c r="M17" s="55"/>
      <c r="N17" s="55"/>
      <c r="O17" s="55"/>
      <c r="P17" s="55"/>
      <c r="R17" s="13">
        <f t="shared" si="0"/>
        <v>0</v>
      </c>
      <c r="S17" s="13">
        <f>IF(F18="x",8,0)</f>
        <v>0</v>
      </c>
      <c r="T17" s="13">
        <f t="shared" si="1"/>
        <v>0</v>
      </c>
      <c r="U17" s="13">
        <f t="shared" si="2"/>
        <v>0</v>
      </c>
      <c r="V17" s="13">
        <f t="shared" si="3"/>
        <v>0</v>
      </c>
      <c r="W17" s="4"/>
      <c r="X17" s="13">
        <f t="shared" si="4"/>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ref="S18:S22" si="5">IF(F18="x",8,0)</f>
        <v>0</v>
      </c>
      <c r="T18" s="13">
        <f t="shared" si="1"/>
        <v>0</v>
      </c>
      <c r="U18" s="13">
        <f t="shared" si="2"/>
        <v>0</v>
      </c>
      <c r="V18" s="13">
        <f t="shared" si="3"/>
        <v>0</v>
      </c>
      <c r="W18" s="4"/>
      <c r="X18" s="13">
        <f t="shared" si="4"/>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5"/>
        <v>0</v>
      </c>
      <c r="T19" s="13">
        <f t="shared" si="1"/>
        <v>0</v>
      </c>
      <c r="U19" s="13">
        <f t="shared" si="2"/>
        <v>0</v>
      </c>
      <c r="V19" s="13">
        <f t="shared" si="3"/>
        <v>0</v>
      </c>
      <c r="W19" s="4"/>
      <c r="X19" s="13">
        <f t="shared" si="4"/>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5"/>
        <v>0</v>
      </c>
      <c r="T20" s="13">
        <f t="shared" si="1"/>
        <v>0</v>
      </c>
      <c r="U20" s="13">
        <f t="shared" si="2"/>
        <v>0</v>
      </c>
      <c r="V20" s="13">
        <f t="shared" si="3"/>
        <v>0</v>
      </c>
      <c r="W20" s="4"/>
      <c r="X20" s="13">
        <f t="shared" si="4"/>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5"/>
        <v>0</v>
      </c>
      <c r="T21" s="13">
        <f t="shared" si="1"/>
        <v>0</v>
      </c>
      <c r="U21" s="13">
        <f t="shared" si="2"/>
        <v>0</v>
      </c>
      <c r="V21" s="13">
        <f t="shared" si="3"/>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5"/>
        <v>0</v>
      </c>
      <c r="T22" s="13">
        <f t="shared" si="1"/>
        <v>0</v>
      </c>
      <c r="U22" s="13">
        <f t="shared" si="2"/>
        <v>0</v>
      </c>
      <c r="V22" s="13">
        <f t="shared" si="3"/>
        <v>0</v>
      </c>
      <c r="W22" s="4"/>
      <c r="X22" s="13">
        <f>SUM(R22:V22)</f>
        <v>0</v>
      </c>
    </row>
    <row r="23" spans="1:24" x14ac:dyDescent="0.35">
      <c r="A23" s="60" t="s">
        <v>24</v>
      </c>
      <c r="B23" s="61"/>
      <c r="C23" s="62"/>
      <c r="D23" s="62"/>
      <c r="E23" s="62"/>
      <c r="F23" s="62"/>
      <c r="G23" s="62"/>
      <c r="H23" s="62"/>
      <c r="I23" s="62"/>
      <c r="J23" s="62"/>
      <c r="K23" s="63"/>
      <c r="L23" s="12">
        <v>2</v>
      </c>
      <c r="M23" s="58"/>
      <c r="N23" s="58"/>
      <c r="O23" s="58"/>
      <c r="P23" s="58"/>
      <c r="R23" s="13"/>
      <c r="S23" s="13"/>
      <c r="T23" s="13"/>
      <c r="U23" s="13"/>
      <c r="V23" s="13"/>
      <c r="W23" s="4"/>
      <c r="X23" s="13">
        <f>SUM(X15:X22)/L23</f>
        <v>8</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t="s">
        <v>85</v>
      </c>
      <c r="E25" s="11" t="s">
        <v>27</v>
      </c>
      <c r="F25" s="12"/>
      <c r="G25" s="11" t="s">
        <v>28</v>
      </c>
      <c r="H25" s="12" t="s">
        <v>15</v>
      </c>
      <c r="I25" s="4"/>
      <c r="J25" s="3"/>
      <c r="K25" s="4"/>
      <c r="M25" s="55"/>
      <c r="N25" s="55"/>
      <c r="O25" s="55"/>
      <c r="P25" s="55"/>
      <c r="R25" s="13">
        <f>IF(D25="x",2,0)</f>
        <v>2</v>
      </c>
      <c r="S25" s="13">
        <f>IF(F25="x",1,0)</f>
        <v>0</v>
      </c>
      <c r="T25" s="13">
        <f>IF(H25="x",0,0)</f>
        <v>0</v>
      </c>
      <c r="U25" s="13"/>
      <c r="V25" s="4"/>
      <c r="W25" s="4"/>
      <c r="X25" s="13">
        <f t="shared" ref="X25:X29" si="6">SUM(R25:V25)</f>
        <v>2</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t="s">
        <v>85</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6"/>
        <v>2</v>
      </c>
    </row>
    <row r="28" spans="1:24" x14ac:dyDescent="0.35">
      <c r="A28" s="56" t="s">
        <v>33</v>
      </c>
      <c r="B28" s="57"/>
      <c r="C28" s="11" t="s">
        <v>12</v>
      </c>
      <c r="D28" s="12" t="s">
        <v>85</v>
      </c>
      <c r="E28" s="11" t="s">
        <v>34</v>
      </c>
      <c r="F28" s="12"/>
      <c r="G28" s="11" t="s">
        <v>14</v>
      </c>
      <c r="H28" s="12" t="s">
        <v>15</v>
      </c>
      <c r="I28" s="4"/>
      <c r="J28" s="3"/>
      <c r="K28" s="4"/>
      <c r="M28" s="55"/>
      <c r="N28" s="55"/>
      <c r="O28" s="55"/>
      <c r="P28" s="55"/>
      <c r="R28" s="13">
        <f>IF(D28="x",2,0)</f>
        <v>2</v>
      </c>
      <c r="S28" s="13">
        <f>IF(F28="x",1,0)</f>
        <v>0</v>
      </c>
      <c r="T28" s="13">
        <f>IF(H28="x",0,0)</f>
        <v>0</v>
      </c>
      <c r="U28" s="13"/>
      <c r="V28" s="4"/>
      <c r="W28" s="4"/>
      <c r="X28" s="13">
        <f t="shared" si="6"/>
        <v>2</v>
      </c>
    </row>
    <row r="29" spans="1:24" x14ac:dyDescent="0.35">
      <c r="A29" s="65" t="s">
        <v>35</v>
      </c>
      <c r="B29" s="66"/>
      <c r="C29" s="11" t="s">
        <v>12</v>
      </c>
      <c r="D29" s="12" t="s">
        <v>85</v>
      </c>
      <c r="E29" s="11" t="s">
        <v>34</v>
      </c>
      <c r="F29" s="12"/>
      <c r="G29" s="11" t="s">
        <v>14</v>
      </c>
      <c r="H29" s="12"/>
      <c r="I29" s="4"/>
      <c r="J29" s="3"/>
      <c r="K29" s="4"/>
      <c r="M29" s="55"/>
      <c r="N29" s="55"/>
      <c r="O29" s="55"/>
      <c r="P29" s="55"/>
      <c r="R29" s="13">
        <f>IF(D29="x",2,0)</f>
        <v>2</v>
      </c>
      <c r="S29" s="13">
        <f>IF(F29="x",1,0)</f>
        <v>0</v>
      </c>
      <c r="T29" s="13">
        <f>IF(H29="x",0,0)</f>
        <v>0</v>
      </c>
      <c r="U29" s="13">
        <f>IF(J29="X",2,0)</f>
        <v>0</v>
      </c>
      <c r="V29" s="4"/>
      <c r="W29" s="4"/>
      <c r="X29" s="13">
        <f t="shared" si="6"/>
        <v>2</v>
      </c>
    </row>
    <row r="30" spans="1:24" x14ac:dyDescent="0.35">
      <c r="A30" s="56" t="s">
        <v>36</v>
      </c>
      <c r="B30" s="57"/>
      <c r="C30" s="11" t="s">
        <v>37</v>
      </c>
      <c r="D30" s="12"/>
      <c r="E30" s="11" t="s">
        <v>34</v>
      </c>
      <c r="F30" s="12" t="s">
        <v>85</v>
      </c>
      <c r="G30" s="11" t="s">
        <v>38</v>
      </c>
      <c r="H30" s="12"/>
      <c r="I30" s="4"/>
      <c r="J30" s="3"/>
      <c r="K30" s="4"/>
      <c r="M30" s="55"/>
      <c r="N30" s="55"/>
      <c r="O30" s="55"/>
      <c r="P30" s="55"/>
      <c r="R30" s="13">
        <f>IF(D30="x",2,0)</f>
        <v>0</v>
      </c>
      <c r="S30" s="13">
        <f>IF(F30="x",1,0)</f>
        <v>1</v>
      </c>
      <c r="T30" s="13">
        <f>IF(H30="x",0,0)</f>
        <v>0</v>
      </c>
      <c r="U30" s="13"/>
      <c r="V30" s="4"/>
      <c r="W30" s="4"/>
      <c r="X30" s="13">
        <f t="shared" ref="X30" si="7">SUM(R30:V30)</f>
        <v>1</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1</v>
      </c>
      <c r="E32" s="11" t="s">
        <v>41</v>
      </c>
      <c r="F32" s="29" t="b">
        <v>1</v>
      </c>
      <c r="G32" s="11" t="s">
        <v>42</v>
      </c>
      <c r="H32" s="29" t="b">
        <v>1</v>
      </c>
      <c r="I32" s="11" t="s">
        <v>43</v>
      </c>
      <c r="J32" s="29" t="b">
        <v>1</v>
      </c>
      <c r="K32" s="11" t="s">
        <v>44</v>
      </c>
      <c r="L32" s="30" t="b">
        <v>0</v>
      </c>
      <c r="M32" s="11" t="s">
        <v>45</v>
      </c>
      <c r="N32" s="45" t="s">
        <v>164</v>
      </c>
      <c r="O32" s="11" t="s">
        <v>47</v>
      </c>
      <c r="P32" s="30" t="b">
        <v>0</v>
      </c>
      <c r="R32" s="13"/>
      <c r="S32" s="13"/>
      <c r="T32" s="13"/>
      <c r="U32" s="13"/>
      <c r="V32" s="4"/>
      <c r="W32" s="4"/>
      <c r="X32" s="13"/>
    </row>
    <row r="33" spans="1:24" x14ac:dyDescent="0.35">
      <c r="A33" s="64" t="s">
        <v>48</v>
      </c>
      <c r="B33" s="64"/>
      <c r="C33" s="11" t="s">
        <v>11</v>
      </c>
      <c r="D33" s="29" t="b">
        <v>0</v>
      </c>
      <c r="E33" s="11" t="s">
        <v>12</v>
      </c>
      <c r="F33" s="29" t="b">
        <v>1</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0</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0</v>
      </c>
      <c r="E36" s="34" t="s">
        <v>60</v>
      </c>
      <c r="F36" s="36" t="b">
        <v>0</v>
      </c>
      <c r="G36" s="4" t="s">
        <v>61</v>
      </c>
      <c r="H36" s="36" t="b">
        <v>0</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t="s">
        <v>177</v>
      </c>
      <c r="D40" s="4"/>
      <c r="E40" s="4"/>
      <c r="F40" s="4"/>
      <c r="G40" s="4"/>
      <c r="H40" s="4"/>
      <c r="I40" s="4"/>
      <c r="J40" s="4"/>
      <c r="K40" s="4"/>
      <c r="L40" s="4"/>
      <c r="M40" s="4"/>
      <c r="N40" s="4"/>
      <c r="R40" s="13"/>
      <c r="S40" s="13"/>
      <c r="T40" s="13"/>
      <c r="U40" s="13"/>
      <c r="V40" s="4"/>
      <c r="W40" s="4"/>
      <c r="X40" s="13"/>
    </row>
    <row r="41" spans="1:24" x14ac:dyDescent="0.35">
      <c r="A41" s="64" t="s">
        <v>67</v>
      </c>
      <c r="B41" s="64"/>
      <c r="C41" s="22">
        <v>2017</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v>2020</v>
      </c>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v>2020</v>
      </c>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0.6428571428571429</v>
      </c>
      <c r="J46" s="25"/>
      <c r="K46" s="4"/>
      <c r="R46" s="8"/>
      <c r="S46" s="8"/>
      <c r="T46" s="8"/>
      <c r="U46" s="4"/>
      <c r="V46" s="4"/>
      <c r="W46" s="4"/>
      <c r="X46" s="13">
        <f>SUM(X30+X29+X28+X27+X26+X25+X23+X13+X12)</f>
        <v>18</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B5:G5" xr:uid="{8D7C3881-1173-4607-98AC-6C569F63D3EF}">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12AB6A1C-1AC7-4B4B-AAB3-93F2CA9AAE9C}">
      <formula1>"Pay and Play, Private, Registered Membership Use, Sports Club/Community Association"</formula1>
    </dataValidation>
    <dataValidation type="list" allowBlank="1" showInputMessage="1" showErrorMessage="1" sqref="N32" xr:uid="{D0E187E4-5E7D-4D4D-8C56-DBB8DC3E481F}">
      <formula1>"0-10,'11-20,21-30,31-40,41-50,50+"</formula1>
    </dataValidation>
  </dataValidations>
  <pageMargins left="0.7" right="0.7" top="0.75" bottom="0.75" header="0.3" footer="0.3"/>
  <legacy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EE7EA-AC56-47CF-8371-A7AE734A7451}">
  <dimension ref="A2:X72"/>
  <sheetViews>
    <sheetView workbookViewId="0">
      <selection activeCell="I33" sqref="I33"/>
    </sheetView>
  </sheetViews>
  <sheetFormatPr defaultRowHeight="14.5" x14ac:dyDescent="0.35"/>
  <cols>
    <col min="1" max="1" width="34.08984375" bestFit="1" customWidth="1"/>
    <col min="2" max="2" width="11.36328125" bestFit="1" customWidth="1"/>
    <col min="3" max="3" width="17.90625" bestFit="1" customWidth="1"/>
    <col min="4" max="4" width="8" bestFit="1" customWidth="1"/>
    <col min="5" max="5" width="34.08984375" bestFit="1" customWidth="1"/>
    <col min="6" max="6" width="8" bestFit="1" customWidth="1"/>
    <col min="7" max="7" width="25.36328125" bestFit="1" customWidth="1"/>
    <col min="8" max="8" width="8" bestFit="1" customWidth="1"/>
    <col min="9" max="9" width="22.54296875" bestFit="1" customWidth="1"/>
    <col min="10" max="10" width="8" bestFit="1" customWidth="1"/>
    <col min="11" max="11" width="18.453125" bestFit="1" customWidth="1"/>
    <col min="12" max="12" width="6.453125" bestFit="1" customWidth="1"/>
    <col min="13" max="13" width="34.08984375" bestFit="1" customWidth="1"/>
    <col min="14" max="14" width="7.36328125" bestFit="1" customWidth="1"/>
    <col min="15" max="15" width="11.54296875" bestFit="1" customWidth="1"/>
    <col min="16" max="16" width="6.453125" bestFit="1" customWidth="1"/>
    <col min="18" max="22" width="5.36328125" bestFit="1" customWidth="1"/>
    <col min="24" max="24" width="8.36328125" bestFit="1" customWidth="1"/>
  </cols>
  <sheetData>
    <row r="2" spans="1:24" x14ac:dyDescent="0.35">
      <c r="A2" s="2" t="s">
        <v>1</v>
      </c>
      <c r="B2" s="51" t="s">
        <v>199</v>
      </c>
      <c r="C2" s="52"/>
      <c r="D2" s="52"/>
      <c r="E2" s="52"/>
      <c r="F2" s="52"/>
      <c r="G2" s="53"/>
      <c r="H2" s="3"/>
      <c r="I2" s="54" t="s">
        <v>200</v>
      </c>
      <c r="J2" s="54"/>
      <c r="K2" s="54"/>
      <c r="L2" s="54"/>
      <c r="M2" s="54"/>
      <c r="N2" s="54"/>
      <c r="O2" s="54"/>
      <c r="P2" s="54"/>
      <c r="Q2" s="37"/>
      <c r="R2" s="37"/>
      <c r="S2" s="37"/>
      <c r="T2" s="37"/>
      <c r="U2" s="37"/>
      <c r="V2" s="37"/>
      <c r="W2" s="37"/>
      <c r="X2" s="37"/>
    </row>
    <row r="3" spans="1:24" x14ac:dyDescent="0.35">
      <c r="A3" s="2" t="s">
        <v>2</v>
      </c>
      <c r="B3" s="51" t="s">
        <v>201</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v>1207527</v>
      </c>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172</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202</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0.75</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t="s">
        <v>85</v>
      </c>
      <c r="G12" s="11" t="s">
        <v>13</v>
      </c>
      <c r="H12" s="12"/>
      <c r="I12" s="11" t="s">
        <v>14</v>
      </c>
      <c r="J12" s="12" t="s">
        <v>15</v>
      </c>
      <c r="K12" s="11" t="s">
        <v>16</v>
      </c>
      <c r="L12" s="12"/>
      <c r="M12" s="58" t="s">
        <v>0</v>
      </c>
      <c r="N12" s="58"/>
      <c r="O12" s="58"/>
      <c r="P12" s="58"/>
      <c r="R12" s="13">
        <f>IF(D12="X",4,0)</f>
        <v>0</v>
      </c>
      <c r="S12" s="13">
        <f>IF(F12="X",3,0)</f>
        <v>3</v>
      </c>
      <c r="T12" s="13">
        <f>IF(H12="X",2,0)</f>
        <v>0</v>
      </c>
      <c r="U12" s="13">
        <f>IF(J12="X",1,0)</f>
        <v>0</v>
      </c>
      <c r="V12" s="13">
        <f>IF(L12="X",0,0)</f>
        <v>0</v>
      </c>
      <c r="W12" s="4"/>
      <c r="X12" s="13">
        <f>SUM(R12:V12)</f>
        <v>3</v>
      </c>
    </row>
    <row r="13" spans="1:24"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 t="shared" ref="R15:R22" si="0">IF(D15="x",10,0)</f>
        <v>0</v>
      </c>
      <c r="S15" s="13">
        <f>IF(F16="x",8,0)</f>
        <v>8</v>
      </c>
      <c r="T15" s="13">
        <f t="shared" ref="T15:T22" si="1">IF(H15="x",5,0)</f>
        <v>0</v>
      </c>
      <c r="U15" s="13">
        <f t="shared" ref="U15:U22" si="2">IF(J15="X",2,0)</f>
        <v>0</v>
      </c>
      <c r="V15" s="13">
        <f t="shared" ref="V15:V22" si="3">IF(L15="X",0,0)</f>
        <v>0</v>
      </c>
      <c r="W15" s="4"/>
      <c r="X15" s="13">
        <f>SUM(R15:V15)</f>
        <v>8</v>
      </c>
    </row>
    <row r="16" spans="1:24" x14ac:dyDescent="0.35">
      <c r="A16" s="16" t="s">
        <v>203</v>
      </c>
      <c r="B16" s="16">
        <v>2221974</v>
      </c>
      <c r="C16" s="11" t="s">
        <v>11</v>
      </c>
      <c r="D16" s="12"/>
      <c r="E16" s="11" t="s">
        <v>12</v>
      </c>
      <c r="F16" s="12" t="s">
        <v>85</v>
      </c>
      <c r="G16" s="11" t="s">
        <v>13</v>
      </c>
      <c r="H16" s="12"/>
      <c r="I16" s="11" t="s">
        <v>14</v>
      </c>
      <c r="J16" s="12"/>
      <c r="K16" s="11" t="s">
        <v>16</v>
      </c>
      <c r="L16" s="38"/>
      <c r="M16" s="55"/>
      <c r="N16" s="55"/>
      <c r="O16" s="55"/>
      <c r="P16" s="55"/>
      <c r="R16" s="13">
        <f t="shared" si="0"/>
        <v>0</v>
      </c>
      <c r="S16" s="13">
        <f>IF(F17="x",8,0)</f>
        <v>8</v>
      </c>
      <c r="T16" s="13">
        <f t="shared" si="1"/>
        <v>0</v>
      </c>
      <c r="U16" s="13">
        <f t="shared" si="2"/>
        <v>0</v>
      </c>
      <c r="V16" s="13">
        <f t="shared" si="3"/>
        <v>0</v>
      </c>
      <c r="W16" s="4"/>
      <c r="X16" s="13">
        <f t="shared" ref="X16:X20" si="4">SUM(R16:V16)</f>
        <v>8</v>
      </c>
    </row>
    <row r="17" spans="1:24" x14ac:dyDescent="0.35">
      <c r="A17" s="16" t="s">
        <v>204</v>
      </c>
      <c r="B17" s="16">
        <v>2039812</v>
      </c>
      <c r="C17" s="11" t="s">
        <v>11</v>
      </c>
      <c r="D17" s="12"/>
      <c r="E17" s="11" t="s">
        <v>12</v>
      </c>
      <c r="F17" s="12" t="s">
        <v>85</v>
      </c>
      <c r="G17" s="11" t="s">
        <v>13</v>
      </c>
      <c r="H17" s="12"/>
      <c r="I17" s="11" t="s">
        <v>14</v>
      </c>
      <c r="J17" s="12"/>
      <c r="K17" s="11" t="s">
        <v>16</v>
      </c>
      <c r="L17" s="38"/>
      <c r="M17" s="55"/>
      <c r="N17" s="55"/>
      <c r="O17" s="55"/>
      <c r="P17" s="55"/>
      <c r="R17" s="13">
        <f t="shared" si="0"/>
        <v>0</v>
      </c>
      <c r="S17" s="13">
        <f>IF(F18="x",8,0)</f>
        <v>0</v>
      </c>
      <c r="T17" s="13">
        <f t="shared" si="1"/>
        <v>0</v>
      </c>
      <c r="U17" s="13">
        <f t="shared" si="2"/>
        <v>0</v>
      </c>
      <c r="V17" s="13">
        <f t="shared" si="3"/>
        <v>0</v>
      </c>
      <c r="W17" s="4"/>
      <c r="X17" s="13">
        <f t="shared" si="4"/>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ref="S18:S22" si="5">IF(F18="x",8,0)</f>
        <v>0</v>
      </c>
      <c r="T18" s="13">
        <f t="shared" si="1"/>
        <v>0</v>
      </c>
      <c r="U18" s="13">
        <f t="shared" si="2"/>
        <v>0</v>
      </c>
      <c r="V18" s="13">
        <f t="shared" si="3"/>
        <v>0</v>
      </c>
      <c r="W18" s="4"/>
      <c r="X18" s="13">
        <f t="shared" si="4"/>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5"/>
        <v>0</v>
      </c>
      <c r="T19" s="13">
        <f t="shared" si="1"/>
        <v>0</v>
      </c>
      <c r="U19" s="13">
        <f t="shared" si="2"/>
        <v>0</v>
      </c>
      <c r="V19" s="13">
        <f t="shared" si="3"/>
        <v>0</v>
      </c>
      <c r="W19" s="4"/>
      <c r="X19" s="13">
        <f t="shared" si="4"/>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5"/>
        <v>0</v>
      </c>
      <c r="T20" s="13">
        <f t="shared" si="1"/>
        <v>0</v>
      </c>
      <c r="U20" s="13">
        <f t="shared" si="2"/>
        <v>0</v>
      </c>
      <c r="V20" s="13">
        <f t="shared" si="3"/>
        <v>0</v>
      </c>
      <c r="W20" s="4"/>
      <c r="X20" s="13">
        <f t="shared" si="4"/>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5"/>
        <v>0</v>
      </c>
      <c r="T21" s="13">
        <f t="shared" si="1"/>
        <v>0</v>
      </c>
      <c r="U21" s="13">
        <f t="shared" si="2"/>
        <v>0</v>
      </c>
      <c r="V21" s="13">
        <f t="shared" si="3"/>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5"/>
        <v>0</v>
      </c>
      <c r="T22" s="13">
        <f t="shared" si="1"/>
        <v>0</v>
      </c>
      <c r="U22" s="13">
        <f t="shared" si="2"/>
        <v>0</v>
      </c>
      <c r="V22" s="13">
        <f t="shared" si="3"/>
        <v>0</v>
      </c>
      <c r="W22" s="4"/>
      <c r="X22" s="13">
        <f>SUM(R22:V22)</f>
        <v>0</v>
      </c>
    </row>
    <row r="23" spans="1:24" x14ac:dyDescent="0.35">
      <c r="A23" s="60" t="s">
        <v>24</v>
      </c>
      <c r="B23" s="61"/>
      <c r="C23" s="62"/>
      <c r="D23" s="62"/>
      <c r="E23" s="62"/>
      <c r="F23" s="62"/>
      <c r="G23" s="62"/>
      <c r="H23" s="62"/>
      <c r="I23" s="62"/>
      <c r="J23" s="62"/>
      <c r="K23" s="63"/>
      <c r="L23" s="12">
        <v>2</v>
      </c>
      <c r="M23" s="58"/>
      <c r="N23" s="58"/>
      <c r="O23" s="58"/>
      <c r="P23" s="58"/>
      <c r="R23" s="13"/>
      <c r="S23" s="13"/>
      <c r="T23" s="13"/>
      <c r="U23" s="13"/>
      <c r="V23" s="13"/>
      <c r="W23" s="4"/>
      <c r="X23" s="13">
        <f>SUM(X15:X22)/L23</f>
        <v>8</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t="s">
        <v>85</v>
      </c>
      <c r="E25" s="11" t="s">
        <v>27</v>
      </c>
      <c r="F25" s="12"/>
      <c r="G25" s="11" t="s">
        <v>28</v>
      </c>
      <c r="H25" s="12" t="s">
        <v>15</v>
      </c>
      <c r="I25" s="4"/>
      <c r="J25" s="3"/>
      <c r="K25" s="4"/>
      <c r="M25" s="55"/>
      <c r="N25" s="55"/>
      <c r="O25" s="55"/>
      <c r="P25" s="55"/>
      <c r="R25" s="13">
        <f>IF(D25="x",2,0)</f>
        <v>2</v>
      </c>
      <c r="S25" s="13">
        <f>IF(F25="x",1,0)</f>
        <v>0</v>
      </c>
      <c r="T25" s="13">
        <f>IF(H25="x",0,0)</f>
        <v>0</v>
      </c>
      <c r="U25" s="13"/>
      <c r="V25" s="4"/>
      <c r="W25" s="4"/>
      <c r="X25" s="13">
        <f t="shared" ref="X25:X28" si="6">SUM(R25:V25)</f>
        <v>2</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t="s">
        <v>85</v>
      </c>
      <c r="E27" s="11" t="s">
        <v>12</v>
      </c>
      <c r="F27" s="12"/>
      <c r="G27" s="22" t="s">
        <v>13</v>
      </c>
      <c r="H27" s="12"/>
      <c r="I27" s="11" t="s">
        <v>14</v>
      </c>
      <c r="J27" s="12" t="s">
        <v>15</v>
      </c>
      <c r="K27" s="4"/>
      <c r="M27" s="55"/>
      <c r="N27" s="55"/>
      <c r="O27" s="55"/>
      <c r="P27" s="55"/>
      <c r="R27" s="13">
        <f>IF(D27="x",3,0)</f>
        <v>3</v>
      </c>
      <c r="S27" s="13">
        <f>IF(F27="x",2,0)</f>
        <v>0</v>
      </c>
      <c r="T27" s="13">
        <f>IF(H27="x",1,0)</f>
        <v>0</v>
      </c>
      <c r="U27" s="13">
        <f>IF(J27="X",0,0)</f>
        <v>0</v>
      </c>
      <c r="V27" s="4"/>
      <c r="W27" s="4"/>
      <c r="X27" s="13">
        <f t="shared" si="6"/>
        <v>3</v>
      </c>
    </row>
    <row r="28" spans="1:24" x14ac:dyDescent="0.35">
      <c r="A28" s="56" t="s">
        <v>33</v>
      </c>
      <c r="B28" s="57"/>
      <c r="C28" s="11" t="s">
        <v>12</v>
      </c>
      <c r="D28" s="12"/>
      <c r="E28" s="11" t="s">
        <v>34</v>
      </c>
      <c r="F28" s="12" t="s">
        <v>85</v>
      </c>
      <c r="G28" s="11" t="s">
        <v>14</v>
      </c>
      <c r="H28" s="12" t="s">
        <v>15</v>
      </c>
      <c r="I28" s="4"/>
      <c r="J28" s="3"/>
      <c r="K28" s="4"/>
      <c r="M28" s="55"/>
      <c r="N28" s="55"/>
      <c r="O28" s="55"/>
      <c r="P28" s="55"/>
      <c r="R28" s="13">
        <f>IF(D28="x",2,0)</f>
        <v>0</v>
      </c>
      <c r="S28" s="13">
        <f>IF(F28="x",1,0)</f>
        <v>1</v>
      </c>
      <c r="T28" s="13">
        <f>IF(H28="x",0,0)</f>
        <v>0</v>
      </c>
      <c r="U28" s="13"/>
      <c r="V28" s="4"/>
      <c r="W28" s="4"/>
      <c r="X28" s="13">
        <f t="shared" si="6"/>
        <v>1</v>
      </c>
    </row>
    <row r="29" spans="1:24" x14ac:dyDescent="0.35">
      <c r="A29" s="65" t="s">
        <v>35</v>
      </c>
      <c r="B29" s="66"/>
      <c r="C29" s="11" t="s">
        <v>12</v>
      </c>
      <c r="D29" s="12"/>
      <c r="E29" s="11" t="s">
        <v>34</v>
      </c>
      <c r="F29" s="12" t="s">
        <v>85</v>
      </c>
      <c r="G29" s="11" t="s">
        <v>14</v>
      </c>
      <c r="H29" s="12"/>
      <c r="I29" s="4"/>
      <c r="J29" s="3"/>
      <c r="K29" s="4"/>
      <c r="M29" s="55"/>
      <c r="N29" s="55"/>
      <c r="O29" s="55"/>
      <c r="P29" s="55"/>
      <c r="R29" s="13">
        <f>IF(D29="x",2,0)</f>
        <v>0</v>
      </c>
      <c r="S29" s="13">
        <f>IF(F29="x",1,0)</f>
        <v>1</v>
      </c>
      <c r="T29" s="13">
        <f>IF(H29="x",0,0)</f>
        <v>0</v>
      </c>
      <c r="U29" s="13">
        <f>IF(J29="X",2,0)</f>
        <v>0</v>
      </c>
      <c r="V29" s="4"/>
      <c r="W29" s="4"/>
      <c r="X29" s="13">
        <f>SUM(R29:V29)</f>
        <v>1</v>
      </c>
    </row>
    <row r="30" spans="1:24" x14ac:dyDescent="0.35">
      <c r="A30" s="56" t="s">
        <v>36</v>
      </c>
      <c r="B30" s="57"/>
      <c r="C30" s="11" t="s">
        <v>37</v>
      </c>
      <c r="D30" s="12"/>
      <c r="E30" s="11" t="s">
        <v>34</v>
      </c>
      <c r="F30" s="12" t="s">
        <v>85</v>
      </c>
      <c r="G30" s="11" t="s">
        <v>38</v>
      </c>
      <c r="H30" s="12"/>
      <c r="I30" s="4"/>
      <c r="J30" s="3"/>
      <c r="K30" s="4"/>
      <c r="M30" s="55"/>
      <c r="N30" s="55"/>
      <c r="O30" s="55"/>
      <c r="P30" s="55"/>
      <c r="R30" s="13">
        <f>IF(D30="x",2,0)</f>
        <v>0</v>
      </c>
      <c r="S30" s="13">
        <f>IF(F30="x",1,0)</f>
        <v>1</v>
      </c>
      <c r="T30" s="13">
        <f>IF(H30="x",0,0)</f>
        <v>0</v>
      </c>
      <c r="U30" s="13">
        <f>IF(J30="X",2,0)</f>
        <v>0</v>
      </c>
      <c r="V30" s="4"/>
      <c r="W30" s="4"/>
      <c r="X30" s="13">
        <f>SUM(R30:V30)</f>
        <v>1</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1</v>
      </c>
      <c r="E32" s="11" t="s">
        <v>41</v>
      </c>
      <c r="F32" s="29" t="b">
        <v>1</v>
      </c>
      <c r="G32" s="11" t="s">
        <v>42</v>
      </c>
      <c r="H32" s="29" t="b">
        <v>1</v>
      </c>
      <c r="I32" s="11" t="s">
        <v>43</v>
      </c>
      <c r="J32" s="29" t="b">
        <v>1</v>
      </c>
      <c r="K32" s="11" t="s">
        <v>44</v>
      </c>
      <c r="L32" s="30" t="b">
        <v>0</v>
      </c>
      <c r="M32" s="11" t="s">
        <v>45</v>
      </c>
      <c r="N32" s="46" t="s">
        <v>108</v>
      </c>
      <c r="O32" s="11" t="s">
        <v>47</v>
      </c>
      <c r="P32" s="30" t="b">
        <v>0</v>
      </c>
      <c r="R32" s="13"/>
      <c r="S32" s="13"/>
      <c r="T32" s="13"/>
      <c r="U32" s="13"/>
      <c r="V32" s="4"/>
      <c r="W32" s="4"/>
      <c r="X32" s="13"/>
    </row>
    <row r="33" spans="1:24" x14ac:dyDescent="0.35">
      <c r="A33" s="64" t="s">
        <v>48</v>
      </c>
      <c r="B33" s="64"/>
      <c r="C33" s="11" t="s">
        <v>11</v>
      </c>
      <c r="D33" s="29" t="b">
        <v>0</v>
      </c>
      <c r="E33" s="11" t="s">
        <v>12</v>
      </c>
      <c r="F33" s="29" t="b">
        <v>1</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1</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0</v>
      </c>
      <c r="E36" s="34" t="s">
        <v>60</v>
      </c>
      <c r="F36" s="36" t="b">
        <v>0</v>
      </c>
      <c r="G36" s="4" t="s">
        <v>61</v>
      </c>
      <c r="H36" s="36" t="b">
        <v>0</v>
      </c>
      <c r="I36" s="34" t="s">
        <v>62</v>
      </c>
      <c r="J36" s="29" t="b">
        <v>1</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c r="D40" s="4"/>
      <c r="E40" s="4"/>
      <c r="F40" s="4"/>
      <c r="G40" s="4"/>
      <c r="H40" s="4"/>
      <c r="I40" s="4"/>
      <c r="J40" s="4"/>
      <c r="K40" s="4"/>
      <c r="L40" s="4"/>
      <c r="M40" s="4"/>
      <c r="N40" s="4"/>
      <c r="R40" s="13"/>
      <c r="S40" s="13"/>
      <c r="T40" s="13"/>
      <c r="U40" s="13"/>
      <c r="V40" s="4"/>
      <c r="W40" s="4"/>
      <c r="X40" s="13"/>
    </row>
    <row r="41" spans="1:24" x14ac:dyDescent="0.35">
      <c r="A41" s="64" t="s">
        <v>67</v>
      </c>
      <c r="B41" s="64"/>
      <c r="C41" s="22">
        <v>1972</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t="s">
        <v>205</v>
      </c>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t="s">
        <v>206</v>
      </c>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0.75</v>
      </c>
      <c r="J46" s="25"/>
      <c r="K46" s="4"/>
      <c r="R46" s="8"/>
      <c r="S46" s="8"/>
      <c r="T46" s="8"/>
      <c r="U46" s="4"/>
      <c r="V46" s="4"/>
      <c r="W46" s="4"/>
      <c r="X46" s="13">
        <f>SUM(X30+X29+X28+X27+X26+X25+X23+X13+X12)</f>
        <v>21</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2:G2"/>
    <mergeCell ref="I2:P8"/>
    <mergeCell ref="B3:G3"/>
    <mergeCell ref="B4:G4"/>
    <mergeCell ref="B5:G5"/>
    <mergeCell ref="B6:G6"/>
    <mergeCell ref="B7:G7"/>
    <mergeCell ref="B8:G8"/>
    <mergeCell ref="M21:P21"/>
    <mergeCell ref="A12:B12"/>
    <mergeCell ref="M12:P12"/>
    <mergeCell ref="A13:B13"/>
    <mergeCell ref="M13:P13"/>
    <mergeCell ref="M14:P14"/>
    <mergeCell ref="M15:P15"/>
    <mergeCell ref="M16:P16"/>
    <mergeCell ref="M17:P17"/>
    <mergeCell ref="M18:P18"/>
    <mergeCell ref="M19:P19"/>
    <mergeCell ref="M20:P20"/>
    <mergeCell ref="M22:P22"/>
    <mergeCell ref="A23:K23"/>
    <mergeCell ref="M23:P23"/>
    <mergeCell ref="M24:P24"/>
    <mergeCell ref="A25:B25"/>
    <mergeCell ref="M25:P25"/>
    <mergeCell ref="A32:B32"/>
    <mergeCell ref="A26:B26"/>
    <mergeCell ref="M26:P26"/>
    <mergeCell ref="A27:B27"/>
    <mergeCell ref="M27:P27"/>
    <mergeCell ref="A28:B28"/>
    <mergeCell ref="M28:P28"/>
    <mergeCell ref="A29:B29"/>
    <mergeCell ref="M29:P29"/>
    <mergeCell ref="A30:B30"/>
    <mergeCell ref="M30:P30"/>
    <mergeCell ref="M31:P31"/>
    <mergeCell ref="A40:B40"/>
    <mergeCell ref="A33:B33"/>
    <mergeCell ref="M33:P33"/>
    <mergeCell ref="A34:B34"/>
    <mergeCell ref="C34:N34"/>
    <mergeCell ref="A35:B35"/>
    <mergeCell ref="A36:B36"/>
    <mergeCell ref="A37:B37"/>
    <mergeCell ref="C37:N37"/>
    <mergeCell ref="A38:B38"/>
    <mergeCell ref="C38:N38"/>
    <mergeCell ref="A39:B39"/>
    <mergeCell ref="A41:B41"/>
    <mergeCell ref="D41:N41"/>
    <mergeCell ref="A42:B42"/>
    <mergeCell ref="D42:N42"/>
    <mergeCell ref="A43:B43"/>
    <mergeCell ref="D43:N43"/>
    <mergeCell ref="B59:E59"/>
    <mergeCell ref="B53:E53"/>
    <mergeCell ref="B54:E54"/>
    <mergeCell ref="B55:E55"/>
    <mergeCell ref="B56:E56"/>
    <mergeCell ref="B57:E57"/>
    <mergeCell ref="B58:E58"/>
  </mergeCells>
  <dataValidations count="3">
    <dataValidation type="list" allowBlank="1" showInputMessage="1" showErrorMessage="1" sqref="B5:G5" xr:uid="{7F593D29-3AE8-4121-8D4A-B314D16910F7}">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11B844CA-4CAA-4B87-BB9E-4CCCD69C3EBE}">
      <formula1>"Pay and Play, Private, Registered Membership Use, Sports Club/Community Association"</formula1>
    </dataValidation>
    <dataValidation type="list" allowBlank="1" showInputMessage="1" showErrorMessage="1" sqref="N32" xr:uid="{91B54919-44AA-4DFE-BCBB-972F208A00EF}">
      <formula1>"0-10,'11-20,21-30,31-40,41-50,50+"</formula1>
    </dataValidation>
  </dataValidation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21FD1-8129-4EA0-8C3B-DBA32AB200FF}">
  <dimension ref="A2:X72"/>
  <sheetViews>
    <sheetView workbookViewId="0">
      <selection activeCell="T35" sqref="T35"/>
    </sheetView>
  </sheetViews>
  <sheetFormatPr defaultRowHeight="14.5" x14ac:dyDescent="0.35"/>
  <cols>
    <col min="1" max="1" width="34.08984375" bestFit="1" customWidth="1"/>
    <col min="2" max="2" width="11.36328125" bestFit="1" customWidth="1"/>
    <col min="3" max="3" width="17.90625" bestFit="1" customWidth="1"/>
    <col min="4" max="4" width="8" bestFit="1" customWidth="1"/>
    <col min="5" max="5" width="34.08984375" bestFit="1" customWidth="1"/>
    <col min="6" max="6" width="8" bestFit="1" customWidth="1"/>
    <col min="7" max="7" width="25.36328125" bestFit="1" customWidth="1"/>
    <col min="8" max="8" width="8" bestFit="1" customWidth="1"/>
    <col min="9" max="9" width="22.54296875" bestFit="1" customWidth="1"/>
    <col min="10" max="10" width="8" bestFit="1" customWidth="1"/>
    <col min="11" max="11" width="18.453125" bestFit="1" customWidth="1"/>
    <col min="12" max="12" width="6.453125" bestFit="1" customWidth="1"/>
    <col min="13" max="13" width="34.08984375" bestFit="1" customWidth="1"/>
    <col min="14" max="14" width="7.36328125" bestFit="1" customWidth="1"/>
    <col min="15" max="15" width="11.54296875" bestFit="1" customWidth="1"/>
    <col min="16" max="16" width="6.453125" bestFit="1" customWidth="1"/>
    <col min="18" max="22" width="5.36328125" bestFit="1" customWidth="1"/>
    <col min="24" max="24" width="8.36328125" bestFit="1" customWidth="1"/>
  </cols>
  <sheetData>
    <row r="2" spans="1:24" x14ac:dyDescent="0.35">
      <c r="A2" s="2" t="s">
        <v>1</v>
      </c>
      <c r="B2" s="51" t="s">
        <v>207</v>
      </c>
      <c r="C2" s="52"/>
      <c r="D2" s="52"/>
      <c r="E2" s="52"/>
      <c r="F2" s="52"/>
      <c r="G2" s="53"/>
      <c r="H2" s="3"/>
      <c r="I2" s="54" t="s">
        <v>161</v>
      </c>
      <c r="J2" s="54"/>
      <c r="K2" s="54"/>
      <c r="L2" s="54"/>
      <c r="M2" s="54"/>
      <c r="N2" s="54"/>
      <c r="O2" s="54"/>
      <c r="P2" s="54"/>
      <c r="Q2" s="37"/>
      <c r="R2" s="37"/>
      <c r="S2" s="37"/>
      <c r="T2" s="37"/>
      <c r="U2" s="37"/>
      <c r="V2" s="37"/>
      <c r="W2" s="37"/>
      <c r="X2" s="37"/>
    </row>
    <row r="3" spans="1:24" x14ac:dyDescent="0.35">
      <c r="A3" s="2" t="s">
        <v>2</v>
      </c>
      <c r="B3" s="51" t="s">
        <v>208</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v>1000738</v>
      </c>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83</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209</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210</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0.6785714285714286</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t="s">
        <v>85</v>
      </c>
      <c r="G12" s="11" t="s">
        <v>13</v>
      </c>
      <c r="H12" s="12"/>
      <c r="I12" s="11" t="s">
        <v>14</v>
      </c>
      <c r="J12" s="12" t="s">
        <v>15</v>
      </c>
      <c r="K12" s="11" t="s">
        <v>16</v>
      </c>
      <c r="L12" s="12"/>
      <c r="M12" s="58" t="s">
        <v>0</v>
      </c>
      <c r="N12" s="58"/>
      <c r="O12" s="58"/>
      <c r="P12" s="58"/>
      <c r="R12" s="13">
        <f>IF(D12="X",4,0)</f>
        <v>0</v>
      </c>
      <c r="S12" s="13">
        <f>IF(F12="X",3,0)</f>
        <v>3</v>
      </c>
      <c r="T12" s="13">
        <f>IF(H12="X",2,0)</f>
        <v>0</v>
      </c>
      <c r="U12" s="13">
        <f>IF(J12="X",1,0)</f>
        <v>0</v>
      </c>
      <c r="V12" s="13">
        <f>IF(L12="X",0,0)</f>
        <v>0</v>
      </c>
      <c r="W12" s="4"/>
      <c r="X12" s="13">
        <f>SUM(R12:V12)</f>
        <v>3</v>
      </c>
    </row>
    <row r="13" spans="1:24"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 t="shared" ref="R15:R22" si="0">IF(D15="x",10,0)</f>
        <v>0</v>
      </c>
      <c r="S15" s="13">
        <f>IF(F16="x",8,0)</f>
        <v>8</v>
      </c>
      <c r="T15" s="13">
        <f t="shared" ref="T15:T22" si="1">IF(H15="x",5,0)</f>
        <v>0</v>
      </c>
      <c r="U15" s="13">
        <f t="shared" ref="U15:U22" si="2">IF(J15="X",2,0)</f>
        <v>0</v>
      </c>
      <c r="V15" s="13">
        <f t="shared" ref="V15:V22" si="3">IF(L15="X",0,0)</f>
        <v>0</v>
      </c>
      <c r="W15" s="4"/>
      <c r="X15" s="13">
        <f>SUM(R15:V15)</f>
        <v>8</v>
      </c>
    </row>
    <row r="16" spans="1:24" x14ac:dyDescent="0.35">
      <c r="A16" s="16" t="s">
        <v>211</v>
      </c>
      <c r="B16" s="16">
        <v>2010203</v>
      </c>
      <c r="C16" s="11" t="s">
        <v>11</v>
      </c>
      <c r="D16" s="12"/>
      <c r="E16" s="11" t="s">
        <v>12</v>
      </c>
      <c r="F16" s="12" t="s">
        <v>85</v>
      </c>
      <c r="G16" s="11" t="s">
        <v>13</v>
      </c>
      <c r="H16" s="12"/>
      <c r="I16" s="11" t="s">
        <v>14</v>
      </c>
      <c r="J16" s="12"/>
      <c r="K16" s="11" t="s">
        <v>16</v>
      </c>
      <c r="L16" s="38"/>
      <c r="M16" s="55"/>
      <c r="N16" s="55"/>
      <c r="O16" s="55"/>
      <c r="P16" s="55"/>
      <c r="R16" s="13">
        <f t="shared" si="0"/>
        <v>0</v>
      </c>
      <c r="S16" s="13">
        <f t="shared" ref="S16:S22" si="4">IF(F16="x",8,0)</f>
        <v>8</v>
      </c>
      <c r="T16" s="13">
        <f t="shared" si="1"/>
        <v>0</v>
      </c>
      <c r="U16" s="13">
        <f t="shared" si="2"/>
        <v>0</v>
      </c>
      <c r="V16" s="13">
        <f t="shared" si="3"/>
        <v>0</v>
      </c>
      <c r="W16" s="4"/>
      <c r="X16" s="13">
        <f t="shared" ref="X16:X20" si="5">SUM(R16:V16)</f>
        <v>8</v>
      </c>
    </row>
    <row r="17" spans="1:24" x14ac:dyDescent="0.35">
      <c r="A17" s="16" t="s">
        <v>212</v>
      </c>
      <c r="B17" s="16">
        <v>2015458</v>
      </c>
      <c r="C17" s="11" t="s">
        <v>11</v>
      </c>
      <c r="D17" s="12"/>
      <c r="E17" s="11" t="s">
        <v>12</v>
      </c>
      <c r="F17" s="12" t="s">
        <v>85</v>
      </c>
      <c r="G17" s="11" t="s">
        <v>13</v>
      </c>
      <c r="H17" s="12"/>
      <c r="I17" s="11" t="s">
        <v>14</v>
      </c>
      <c r="J17" s="12"/>
      <c r="K17" s="11" t="s">
        <v>16</v>
      </c>
      <c r="L17" s="38"/>
      <c r="M17" s="55"/>
      <c r="N17" s="55"/>
      <c r="O17" s="55"/>
      <c r="P17" s="55"/>
      <c r="R17" s="13">
        <f t="shared" si="0"/>
        <v>0</v>
      </c>
      <c r="S17" s="13">
        <f t="shared" si="4"/>
        <v>8</v>
      </c>
      <c r="T17" s="13">
        <f t="shared" si="1"/>
        <v>0</v>
      </c>
      <c r="U17" s="13">
        <f t="shared" si="2"/>
        <v>0</v>
      </c>
      <c r="V17" s="13">
        <f t="shared" si="3"/>
        <v>0</v>
      </c>
      <c r="W17" s="4"/>
      <c r="X17" s="13">
        <f t="shared" si="5"/>
        <v>8</v>
      </c>
    </row>
    <row r="18" spans="1:24" x14ac:dyDescent="0.35">
      <c r="A18" s="16" t="s">
        <v>23</v>
      </c>
      <c r="B18" s="16">
        <v>4000740</v>
      </c>
      <c r="C18" s="11" t="s">
        <v>11</v>
      </c>
      <c r="D18" s="12"/>
      <c r="E18" s="11" t="s">
        <v>12</v>
      </c>
      <c r="F18" s="12" t="s">
        <v>85</v>
      </c>
      <c r="G18" s="11" t="s">
        <v>13</v>
      </c>
      <c r="H18" s="12"/>
      <c r="I18" s="11" t="s">
        <v>14</v>
      </c>
      <c r="J18" s="12"/>
      <c r="K18" s="11" t="s">
        <v>16</v>
      </c>
      <c r="L18" s="38"/>
      <c r="M18" s="55"/>
      <c r="N18" s="55"/>
      <c r="O18" s="55"/>
      <c r="P18" s="55"/>
      <c r="R18" s="13">
        <f t="shared" si="0"/>
        <v>0</v>
      </c>
      <c r="S18" s="13">
        <f t="shared" si="4"/>
        <v>8</v>
      </c>
      <c r="T18" s="13">
        <f t="shared" si="1"/>
        <v>0</v>
      </c>
      <c r="U18" s="13">
        <f t="shared" si="2"/>
        <v>0</v>
      </c>
      <c r="V18" s="13">
        <f t="shared" si="3"/>
        <v>0</v>
      </c>
      <c r="W18" s="4"/>
      <c r="X18" s="13">
        <f t="shared" si="5"/>
        <v>8</v>
      </c>
    </row>
    <row r="19" spans="1:24" x14ac:dyDescent="0.35">
      <c r="A19" s="16" t="s">
        <v>23</v>
      </c>
      <c r="B19" s="16">
        <v>4000741</v>
      </c>
      <c r="C19" s="11" t="s">
        <v>11</v>
      </c>
      <c r="D19" s="12"/>
      <c r="E19" s="11" t="s">
        <v>12</v>
      </c>
      <c r="F19" s="12" t="s">
        <v>85</v>
      </c>
      <c r="G19" s="11" t="s">
        <v>13</v>
      </c>
      <c r="H19" s="12"/>
      <c r="I19" s="11" t="s">
        <v>14</v>
      </c>
      <c r="J19" s="12"/>
      <c r="K19" s="11" t="s">
        <v>16</v>
      </c>
      <c r="L19" s="38"/>
      <c r="M19" s="55"/>
      <c r="N19" s="55"/>
      <c r="O19" s="55"/>
      <c r="P19" s="55"/>
      <c r="R19" s="13">
        <f t="shared" si="0"/>
        <v>0</v>
      </c>
      <c r="S19" s="13">
        <f t="shared" si="4"/>
        <v>8</v>
      </c>
      <c r="T19" s="13">
        <f t="shared" si="1"/>
        <v>0</v>
      </c>
      <c r="U19" s="13">
        <f t="shared" si="2"/>
        <v>0</v>
      </c>
      <c r="V19" s="13">
        <f t="shared" si="3"/>
        <v>0</v>
      </c>
      <c r="W19" s="4"/>
      <c r="X19" s="13">
        <f t="shared" si="5"/>
        <v>8</v>
      </c>
    </row>
    <row r="20" spans="1:24" x14ac:dyDescent="0.35">
      <c r="A20" s="16" t="s">
        <v>23</v>
      </c>
      <c r="B20" s="16">
        <v>30001575</v>
      </c>
      <c r="C20" s="11" t="s">
        <v>11</v>
      </c>
      <c r="D20" s="12"/>
      <c r="E20" s="11" t="s">
        <v>12</v>
      </c>
      <c r="F20" s="12" t="s">
        <v>85</v>
      </c>
      <c r="G20" s="11" t="s">
        <v>13</v>
      </c>
      <c r="H20" s="12"/>
      <c r="I20" s="11" t="s">
        <v>14</v>
      </c>
      <c r="J20" s="12"/>
      <c r="K20" s="11" t="s">
        <v>16</v>
      </c>
      <c r="L20" s="38"/>
      <c r="M20" s="55"/>
      <c r="N20" s="55"/>
      <c r="O20" s="55"/>
      <c r="P20" s="55"/>
      <c r="R20" s="13">
        <f t="shared" si="0"/>
        <v>0</v>
      </c>
      <c r="S20" s="13">
        <f>IF(F21="x",8,0)</f>
        <v>0</v>
      </c>
      <c r="T20" s="13">
        <f t="shared" si="1"/>
        <v>0</v>
      </c>
      <c r="U20" s="13">
        <f t="shared" si="2"/>
        <v>0</v>
      </c>
      <c r="V20" s="13">
        <f t="shared" si="3"/>
        <v>0</v>
      </c>
      <c r="W20" s="4"/>
      <c r="X20" s="13">
        <f t="shared" si="5"/>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4"/>
        <v>0</v>
      </c>
      <c r="T21" s="13">
        <f t="shared" si="1"/>
        <v>0</v>
      </c>
      <c r="U21" s="13">
        <f t="shared" si="2"/>
        <v>0</v>
      </c>
      <c r="V21" s="13">
        <f t="shared" si="3"/>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4"/>
        <v>0</v>
      </c>
      <c r="T22" s="13">
        <f t="shared" si="1"/>
        <v>0</v>
      </c>
      <c r="U22" s="13">
        <f t="shared" si="2"/>
        <v>0</v>
      </c>
      <c r="V22" s="13">
        <f t="shared" si="3"/>
        <v>0</v>
      </c>
      <c r="W22" s="4"/>
      <c r="X22" s="13">
        <f>SUM(R22:V22)</f>
        <v>0</v>
      </c>
    </row>
    <row r="23" spans="1:24" x14ac:dyDescent="0.35">
      <c r="A23" s="60" t="s">
        <v>24</v>
      </c>
      <c r="B23" s="61"/>
      <c r="C23" s="62"/>
      <c r="D23" s="62"/>
      <c r="E23" s="62"/>
      <c r="F23" s="62"/>
      <c r="G23" s="62"/>
      <c r="H23" s="62"/>
      <c r="I23" s="62"/>
      <c r="J23" s="62"/>
      <c r="K23" s="63"/>
      <c r="L23" s="12">
        <v>5</v>
      </c>
      <c r="M23" s="58"/>
      <c r="N23" s="58"/>
      <c r="O23" s="58"/>
      <c r="P23" s="58"/>
      <c r="R23" s="13"/>
      <c r="S23" s="13"/>
      <c r="T23" s="13"/>
      <c r="U23" s="13"/>
      <c r="V23" s="13"/>
      <c r="W23" s="4"/>
      <c r="X23" s="13">
        <f>SUM(X15:X22)/L23</f>
        <v>8</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c r="E25" s="11" t="s">
        <v>27</v>
      </c>
      <c r="F25" s="12" t="s">
        <v>85</v>
      </c>
      <c r="G25" s="11" t="s">
        <v>28</v>
      </c>
      <c r="H25" s="12" t="s">
        <v>15</v>
      </c>
      <c r="I25" s="4"/>
      <c r="J25" s="3"/>
      <c r="K25" s="4"/>
      <c r="M25" s="55"/>
      <c r="N25" s="55"/>
      <c r="O25" s="55"/>
      <c r="P25" s="55"/>
      <c r="R25" s="13">
        <f>IF(D25="x",2,0)</f>
        <v>0</v>
      </c>
      <c r="S25" s="13">
        <f>IF(F25="x",1,0)</f>
        <v>1</v>
      </c>
      <c r="T25" s="13">
        <f>IF(H25="x",0,0)</f>
        <v>0</v>
      </c>
      <c r="U25" s="13"/>
      <c r="V25" s="4"/>
      <c r="W25" s="4"/>
      <c r="X25" s="13">
        <f t="shared" ref="X25:X30" si="6">SUM(R25:V25)</f>
        <v>1</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t="s">
        <v>85</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6"/>
        <v>2</v>
      </c>
    </row>
    <row r="28" spans="1:24" x14ac:dyDescent="0.35">
      <c r="A28" s="56" t="s">
        <v>33</v>
      </c>
      <c r="B28" s="57"/>
      <c r="C28" s="11" t="s">
        <v>12</v>
      </c>
      <c r="D28" s="12"/>
      <c r="E28" s="11" t="s">
        <v>34</v>
      </c>
      <c r="F28" s="12" t="s">
        <v>85</v>
      </c>
      <c r="G28" s="11" t="s">
        <v>14</v>
      </c>
      <c r="H28" s="12" t="s">
        <v>15</v>
      </c>
      <c r="I28" s="4"/>
      <c r="J28" s="3"/>
      <c r="K28" s="4"/>
      <c r="M28" s="55"/>
      <c r="N28" s="55"/>
      <c r="O28" s="55"/>
      <c r="P28" s="55"/>
      <c r="R28" s="13">
        <f>IF(D28="x",2,0)</f>
        <v>0</v>
      </c>
      <c r="S28" s="13">
        <f>IF(F28="x",1,0)</f>
        <v>1</v>
      </c>
      <c r="T28" s="13">
        <f>IF(H28="x",0,0)</f>
        <v>0</v>
      </c>
      <c r="U28" s="13"/>
      <c r="V28" s="4"/>
      <c r="W28" s="4"/>
      <c r="X28" s="13">
        <f t="shared" si="6"/>
        <v>1</v>
      </c>
    </row>
    <row r="29" spans="1:24" x14ac:dyDescent="0.35">
      <c r="A29" s="65" t="s">
        <v>35</v>
      </c>
      <c r="B29" s="66"/>
      <c r="C29" s="11" t="s">
        <v>12</v>
      </c>
      <c r="D29" s="12"/>
      <c r="E29" s="11" t="s">
        <v>34</v>
      </c>
      <c r="F29" s="12" t="s">
        <v>85</v>
      </c>
      <c r="G29" s="11" t="s">
        <v>14</v>
      </c>
      <c r="H29" s="12"/>
      <c r="I29" s="4"/>
      <c r="J29" s="3"/>
      <c r="K29" s="4"/>
      <c r="M29" s="55"/>
      <c r="N29" s="55"/>
      <c r="O29" s="55"/>
      <c r="P29" s="55"/>
      <c r="R29" s="13">
        <f>IF(D29="x",2,0)</f>
        <v>0</v>
      </c>
      <c r="S29" s="13">
        <f>IF(F29="x",1,0)</f>
        <v>1</v>
      </c>
      <c r="T29" s="13">
        <f>IF(H29="x",0,0)</f>
        <v>0</v>
      </c>
      <c r="U29" s="13">
        <f>IF(J29="X",2,0)</f>
        <v>0</v>
      </c>
      <c r="V29" s="4"/>
      <c r="W29" s="4"/>
      <c r="X29" s="13">
        <f t="shared" si="6"/>
        <v>1</v>
      </c>
    </row>
    <row r="30" spans="1:24" x14ac:dyDescent="0.35">
      <c r="A30" s="56" t="s">
        <v>36</v>
      </c>
      <c r="B30" s="57"/>
      <c r="C30" s="11" t="s">
        <v>37</v>
      </c>
      <c r="D30" s="12"/>
      <c r="E30" s="11" t="s">
        <v>34</v>
      </c>
      <c r="F30" s="12" t="s">
        <v>85</v>
      </c>
      <c r="G30" s="11" t="s">
        <v>38</v>
      </c>
      <c r="H30" s="12"/>
      <c r="I30" s="4"/>
      <c r="J30" s="3"/>
      <c r="K30" s="4"/>
      <c r="M30" s="55"/>
      <c r="N30" s="55"/>
      <c r="O30" s="55"/>
      <c r="P30" s="55"/>
      <c r="R30" s="13">
        <f>IF(D30="x",2,0)</f>
        <v>0</v>
      </c>
      <c r="S30" s="13">
        <f>IF(F30="x",1,0)</f>
        <v>1</v>
      </c>
      <c r="T30" s="13">
        <f>IF(H30="x",0,0)</f>
        <v>0</v>
      </c>
      <c r="U30" s="13"/>
      <c r="V30" s="4"/>
      <c r="W30" s="4"/>
      <c r="X30" s="13">
        <f t="shared" si="6"/>
        <v>1</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1</v>
      </c>
      <c r="E32" s="11" t="s">
        <v>41</v>
      </c>
      <c r="F32" s="29" t="b">
        <v>1</v>
      </c>
      <c r="G32" s="11" t="s">
        <v>42</v>
      </c>
      <c r="H32" s="29" t="b">
        <v>1</v>
      </c>
      <c r="I32" s="11" t="s">
        <v>43</v>
      </c>
      <c r="J32" s="29" t="b">
        <v>0</v>
      </c>
      <c r="K32" s="11" t="s">
        <v>44</v>
      </c>
      <c r="L32" s="30" t="b">
        <v>1</v>
      </c>
      <c r="M32" s="11" t="s">
        <v>45</v>
      </c>
      <c r="N32" s="46" t="s">
        <v>108</v>
      </c>
      <c r="O32" s="11" t="s">
        <v>47</v>
      </c>
      <c r="P32" s="30" t="b">
        <v>0</v>
      </c>
      <c r="R32" s="13"/>
      <c r="S32" s="13"/>
      <c r="T32" s="13"/>
      <c r="U32" s="13"/>
      <c r="V32" s="4"/>
      <c r="W32" s="4"/>
      <c r="X32" s="13"/>
    </row>
    <row r="33" spans="1:24" x14ac:dyDescent="0.35">
      <c r="A33" s="64" t="s">
        <v>48</v>
      </c>
      <c r="B33" s="64"/>
      <c r="C33" s="11" t="s">
        <v>11</v>
      </c>
      <c r="D33" s="29" t="b">
        <v>0</v>
      </c>
      <c r="E33" s="11" t="s">
        <v>12</v>
      </c>
      <c r="F33" s="29" t="b">
        <v>1</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0</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0</v>
      </c>
      <c r="E36" s="34" t="s">
        <v>60</v>
      </c>
      <c r="F36" s="36" t="b">
        <v>0</v>
      </c>
      <c r="G36" s="4" t="s">
        <v>61</v>
      </c>
      <c r="H36" s="36" t="b">
        <v>1</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t="s">
        <v>183</v>
      </c>
      <c r="D40" s="4"/>
      <c r="E40" s="4"/>
      <c r="F40" s="4"/>
      <c r="G40" s="4"/>
      <c r="H40" s="4"/>
      <c r="I40" s="4"/>
      <c r="J40" s="4"/>
      <c r="K40" s="4"/>
      <c r="L40" s="4"/>
      <c r="M40" s="4"/>
      <c r="N40" s="4"/>
      <c r="R40" s="13"/>
      <c r="S40" s="13"/>
      <c r="T40" s="13"/>
      <c r="U40" s="13"/>
      <c r="V40" s="4"/>
      <c r="W40" s="4"/>
      <c r="X40" s="13"/>
    </row>
    <row r="41" spans="1:24" x14ac:dyDescent="0.35">
      <c r="A41" s="64" t="s">
        <v>67</v>
      </c>
      <c r="B41" s="64"/>
      <c r="C41" s="22">
        <v>2001</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t="s">
        <v>213</v>
      </c>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t="s">
        <v>185</v>
      </c>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0.6785714285714286</v>
      </c>
      <c r="J46" s="25"/>
      <c r="K46" s="4"/>
      <c r="R46" s="8"/>
      <c r="S46" s="8"/>
      <c r="T46" s="8"/>
      <c r="U46" s="4"/>
      <c r="V46" s="4"/>
      <c r="W46" s="4"/>
      <c r="X46" s="13">
        <f>SUM(X30+X29+X28+X27+X26+X25+X23+X13+X12)</f>
        <v>19</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B5:G5" xr:uid="{7867E8B9-2804-4A4E-A29C-BAE8565E759B}">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10FFC5B1-E71C-4117-8EA8-320796A9D440}">
      <formula1>"Pay and Play, Private, Registered Membership Use, Sports Club/Community Association"</formula1>
    </dataValidation>
    <dataValidation type="list" allowBlank="1" showInputMessage="1" showErrorMessage="1" sqref="N32" xr:uid="{C02275E1-43D5-47B4-B1C6-248AA2448B75}">
      <formula1>"0-10,'11-20,21-30,31-40,41-50,50+"</formula1>
    </dataValidation>
  </dataValidation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3080E-CA61-4549-85E7-9FCB35265D58}">
  <dimension ref="A2:X72"/>
  <sheetViews>
    <sheetView workbookViewId="0">
      <selection activeCell="L24" sqref="L24"/>
    </sheetView>
  </sheetViews>
  <sheetFormatPr defaultRowHeight="14.5" x14ac:dyDescent="0.35"/>
  <cols>
    <col min="1" max="1" width="34.08984375" bestFit="1" customWidth="1"/>
    <col min="2" max="2" width="11.36328125" bestFit="1" customWidth="1"/>
    <col min="3" max="3" width="17.90625" bestFit="1" customWidth="1"/>
    <col min="4" max="4" width="8" bestFit="1" customWidth="1"/>
    <col min="5" max="5" width="34.08984375" bestFit="1" customWidth="1"/>
    <col min="6" max="6" width="8" bestFit="1" customWidth="1"/>
    <col min="7" max="7" width="25.36328125" bestFit="1" customWidth="1"/>
    <col min="8" max="8" width="8" bestFit="1" customWidth="1"/>
    <col min="9" max="9" width="22.54296875" bestFit="1" customWidth="1"/>
    <col min="10" max="10" width="8" bestFit="1" customWidth="1"/>
    <col min="11" max="11" width="18.453125" bestFit="1" customWidth="1"/>
    <col min="12" max="12" width="6.453125" bestFit="1" customWidth="1"/>
    <col min="13" max="13" width="34.08984375" bestFit="1" customWidth="1"/>
    <col min="14" max="14" width="7.36328125" bestFit="1" customWidth="1"/>
    <col min="15" max="15" width="11.54296875" bestFit="1" customWidth="1"/>
    <col min="16" max="16" width="6.453125" bestFit="1" customWidth="1"/>
    <col min="18" max="22" width="5.36328125" bestFit="1" customWidth="1"/>
    <col min="24" max="24" width="8.36328125" bestFit="1" customWidth="1"/>
  </cols>
  <sheetData>
    <row r="2" spans="1:24" x14ac:dyDescent="0.35">
      <c r="A2" s="2" t="s">
        <v>1</v>
      </c>
      <c r="B2" s="51" t="s">
        <v>214</v>
      </c>
      <c r="C2" s="52"/>
      <c r="D2" s="52"/>
      <c r="E2" s="52"/>
      <c r="F2" s="52"/>
      <c r="G2" s="53"/>
      <c r="H2" s="3"/>
      <c r="I2" s="54" t="s">
        <v>161</v>
      </c>
      <c r="J2" s="54"/>
      <c r="K2" s="54"/>
      <c r="L2" s="54"/>
      <c r="M2" s="54"/>
      <c r="N2" s="54"/>
      <c r="O2" s="54"/>
      <c r="P2" s="54"/>
      <c r="Q2" s="37"/>
      <c r="R2" s="37"/>
      <c r="S2" s="37"/>
      <c r="T2" s="37"/>
      <c r="U2" s="37"/>
      <c r="V2" s="37"/>
      <c r="W2" s="37"/>
      <c r="X2" s="37"/>
    </row>
    <row r="3" spans="1:24" x14ac:dyDescent="0.35">
      <c r="A3" s="2" t="s">
        <v>2</v>
      </c>
      <c r="B3" s="51" t="s">
        <v>215</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t="s">
        <v>216</v>
      </c>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83</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188</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217</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0.7857142857142857</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t="s">
        <v>156</v>
      </c>
      <c r="G12" s="11" t="s">
        <v>13</v>
      </c>
      <c r="H12" s="12"/>
      <c r="I12" s="11" t="s">
        <v>14</v>
      </c>
      <c r="J12" s="12" t="s">
        <v>15</v>
      </c>
      <c r="K12" s="11" t="s">
        <v>16</v>
      </c>
      <c r="L12" s="12"/>
      <c r="M12" s="58" t="s">
        <v>0</v>
      </c>
      <c r="N12" s="58"/>
      <c r="O12" s="58"/>
      <c r="P12" s="58"/>
      <c r="R12" s="13">
        <f>IF(D12="X",4,0)</f>
        <v>0</v>
      </c>
      <c r="S12" s="13">
        <f>IF(F12="X",3,0)</f>
        <v>3</v>
      </c>
      <c r="T12" s="13">
        <f>IF(H12="X",2,0)</f>
        <v>0</v>
      </c>
      <c r="U12" s="13">
        <f>IF(J12="X",1,0)</f>
        <v>0</v>
      </c>
      <c r="V12" s="13">
        <f>IF(L12="X",0,0)</f>
        <v>0</v>
      </c>
      <c r="W12" s="4"/>
      <c r="X12" s="13">
        <f>SUM(R12:V12)</f>
        <v>3</v>
      </c>
    </row>
    <row r="13" spans="1:24" x14ac:dyDescent="0.35">
      <c r="A13" s="56" t="s">
        <v>17</v>
      </c>
      <c r="B13" s="57"/>
      <c r="C13" s="11" t="s">
        <v>18</v>
      </c>
      <c r="D13" s="12"/>
      <c r="E13" s="11" t="s">
        <v>19</v>
      </c>
      <c r="F13" s="12" t="s">
        <v>156</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 t="shared" ref="R15:R22" si="0">IF(D15="x",10,0)</f>
        <v>0</v>
      </c>
      <c r="S15" s="13">
        <f>IF(F16="x",8,0)</f>
        <v>8</v>
      </c>
      <c r="T15" s="13">
        <f t="shared" ref="T15:T22" si="1">IF(H15="x",5,0)</f>
        <v>0</v>
      </c>
      <c r="U15" s="13">
        <f t="shared" ref="U15:U22" si="2">IF(J15="X",2,0)</f>
        <v>0</v>
      </c>
      <c r="V15" s="13">
        <f t="shared" ref="V15:V22" si="3">IF(L15="X",0,0)</f>
        <v>0</v>
      </c>
      <c r="W15" s="4"/>
      <c r="X15" s="13">
        <f>SUM(R15:V15)</f>
        <v>8</v>
      </c>
    </row>
    <row r="16" spans="1:24" x14ac:dyDescent="0.35">
      <c r="A16" s="16" t="s">
        <v>116</v>
      </c>
      <c r="B16" s="16">
        <v>30005212</v>
      </c>
      <c r="C16" s="11" t="s">
        <v>11</v>
      </c>
      <c r="D16" s="12"/>
      <c r="E16" s="11" t="s">
        <v>12</v>
      </c>
      <c r="F16" s="12" t="s">
        <v>156</v>
      </c>
      <c r="G16" s="11" t="s">
        <v>13</v>
      </c>
      <c r="H16" s="12"/>
      <c r="I16" s="11" t="s">
        <v>14</v>
      </c>
      <c r="J16" s="12"/>
      <c r="K16" s="11" t="s">
        <v>16</v>
      </c>
      <c r="L16" s="38"/>
      <c r="M16" s="55"/>
      <c r="N16" s="55"/>
      <c r="O16" s="55"/>
      <c r="P16" s="55"/>
      <c r="R16" s="13">
        <f t="shared" si="0"/>
        <v>0</v>
      </c>
      <c r="S16" s="13">
        <f>IF(F17="x",8,0)</f>
        <v>8</v>
      </c>
      <c r="T16" s="13">
        <f t="shared" si="1"/>
        <v>0</v>
      </c>
      <c r="U16" s="13">
        <f t="shared" si="2"/>
        <v>0</v>
      </c>
      <c r="V16" s="13">
        <f t="shared" si="3"/>
        <v>0</v>
      </c>
      <c r="W16" s="4"/>
      <c r="X16" s="13">
        <f t="shared" ref="X16:X20" si="4">SUM(R16:V16)</f>
        <v>8</v>
      </c>
    </row>
    <row r="17" spans="1:24" x14ac:dyDescent="0.35">
      <c r="A17" s="16" t="s">
        <v>218</v>
      </c>
      <c r="B17" s="16">
        <v>30005213</v>
      </c>
      <c r="C17" s="11" t="s">
        <v>11</v>
      </c>
      <c r="D17" s="12"/>
      <c r="E17" s="11" t="s">
        <v>12</v>
      </c>
      <c r="F17" s="12" t="s">
        <v>156</v>
      </c>
      <c r="G17" s="11" t="s">
        <v>13</v>
      </c>
      <c r="H17" s="12"/>
      <c r="I17" s="11" t="s">
        <v>14</v>
      </c>
      <c r="J17" s="12"/>
      <c r="K17" s="11" t="s">
        <v>16</v>
      </c>
      <c r="L17" s="38"/>
      <c r="M17" s="55"/>
      <c r="N17" s="55"/>
      <c r="O17" s="55"/>
      <c r="P17" s="55"/>
      <c r="R17" s="13">
        <f t="shared" si="0"/>
        <v>0</v>
      </c>
      <c r="S17" s="13">
        <f>IF(F18="x",8,0)</f>
        <v>0</v>
      </c>
      <c r="T17" s="13">
        <f t="shared" si="1"/>
        <v>0</v>
      </c>
      <c r="U17" s="13">
        <f t="shared" si="2"/>
        <v>0</v>
      </c>
      <c r="V17" s="13">
        <f t="shared" si="3"/>
        <v>0</v>
      </c>
      <c r="W17" s="4"/>
      <c r="X17" s="13">
        <f t="shared" si="4"/>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ref="S18:S22" si="5">IF(F18="x",8,0)</f>
        <v>0</v>
      </c>
      <c r="T18" s="13">
        <f t="shared" si="1"/>
        <v>0</v>
      </c>
      <c r="U18" s="13">
        <f t="shared" si="2"/>
        <v>0</v>
      </c>
      <c r="V18" s="13">
        <f t="shared" si="3"/>
        <v>0</v>
      </c>
      <c r="W18" s="4"/>
      <c r="X18" s="13">
        <f t="shared" si="4"/>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5"/>
        <v>0</v>
      </c>
      <c r="T19" s="13">
        <f t="shared" si="1"/>
        <v>0</v>
      </c>
      <c r="U19" s="13">
        <f t="shared" si="2"/>
        <v>0</v>
      </c>
      <c r="V19" s="13">
        <f t="shared" si="3"/>
        <v>0</v>
      </c>
      <c r="W19" s="4"/>
      <c r="X19" s="13">
        <f t="shared" si="4"/>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5"/>
        <v>0</v>
      </c>
      <c r="T20" s="13">
        <f t="shared" si="1"/>
        <v>0</v>
      </c>
      <c r="U20" s="13">
        <f t="shared" si="2"/>
        <v>0</v>
      </c>
      <c r="V20" s="13">
        <f t="shared" si="3"/>
        <v>0</v>
      </c>
      <c r="W20" s="4"/>
      <c r="X20" s="13">
        <f t="shared" si="4"/>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5"/>
        <v>0</v>
      </c>
      <c r="T21" s="13">
        <f t="shared" si="1"/>
        <v>0</v>
      </c>
      <c r="U21" s="13">
        <f t="shared" si="2"/>
        <v>0</v>
      </c>
      <c r="V21" s="13">
        <f t="shared" si="3"/>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5"/>
        <v>0</v>
      </c>
      <c r="T22" s="13">
        <f t="shared" si="1"/>
        <v>0</v>
      </c>
      <c r="U22" s="13">
        <f t="shared" si="2"/>
        <v>0</v>
      </c>
      <c r="V22" s="13">
        <f t="shared" si="3"/>
        <v>0</v>
      </c>
      <c r="W22" s="4"/>
      <c r="X22" s="13">
        <f>SUM(R22:V22)</f>
        <v>0</v>
      </c>
    </row>
    <row r="23" spans="1:24" x14ac:dyDescent="0.35">
      <c r="A23" s="60" t="s">
        <v>24</v>
      </c>
      <c r="B23" s="61"/>
      <c r="C23" s="62"/>
      <c r="D23" s="62"/>
      <c r="E23" s="62"/>
      <c r="F23" s="62"/>
      <c r="G23" s="62"/>
      <c r="H23" s="62"/>
      <c r="I23" s="62"/>
      <c r="J23" s="62"/>
      <c r="K23" s="63"/>
      <c r="L23" s="12">
        <v>2</v>
      </c>
      <c r="M23" s="58"/>
      <c r="N23" s="58"/>
      <c r="O23" s="58"/>
      <c r="P23" s="58"/>
      <c r="R23" s="13"/>
      <c r="S23" s="13"/>
      <c r="T23" s="13"/>
      <c r="U23" s="13"/>
      <c r="V23" s="13"/>
      <c r="W23" s="4"/>
      <c r="X23" s="13">
        <f>SUM(X15:X22)/L23</f>
        <v>8</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t="s">
        <v>85</v>
      </c>
      <c r="E25" s="11" t="s">
        <v>27</v>
      </c>
      <c r="F25" s="12"/>
      <c r="G25" s="11" t="s">
        <v>28</v>
      </c>
      <c r="H25" s="12" t="s">
        <v>15</v>
      </c>
      <c r="I25" s="4"/>
      <c r="J25" s="3"/>
      <c r="K25" s="4"/>
      <c r="M25" s="55"/>
      <c r="N25" s="55"/>
      <c r="O25" s="55"/>
      <c r="P25" s="55"/>
      <c r="R25" s="13">
        <f>IF(D25="x",2,0)</f>
        <v>2</v>
      </c>
      <c r="S25" s="13">
        <f>IF(F25="x",1,0)</f>
        <v>0</v>
      </c>
      <c r="T25" s="13">
        <f>IF(H25="x",0,0)</f>
        <v>0</v>
      </c>
      <c r="U25" s="13"/>
      <c r="V25" s="4"/>
      <c r="W25" s="4"/>
      <c r="X25" s="13">
        <f t="shared" ref="X25:X29" si="6">SUM(R25:V25)</f>
        <v>2</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t="s">
        <v>85</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6"/>
        <v>2</v>
      </c>
    </row>
    <row r="28" spans="1:24" x14ac:dyDescent="0.35">
      <c r="A28" s="56" t="s">
        <v>33</v>
      </c>
      <c r="B28" s="57"/>
      <c r="C28" s="11" t="s">
        <v>12</v>
      </c>
      <c r="D28" s="12" t="s">
        <v>85</v>
      </c>
      <c r="E28" s="11" t="s">
        <v>34</v>
      </c>
      <c r="F28" s="12"/>
      <c r="G28" s="11" t="s">
        <v>14</v>
      </c>
      <c r="H28" s="12" t="s">
        <v>15</v>
      </c>
      <c r="I28" s="4"/>
      <c r="J28" s="3"/>
      <c r="K28" s="4"/>
      <c r="M28" s="55"/>
      <c r="N28" s="55"/>
      <c r="O28" s="55"/>
      <c r="P28" s="55"/>
      <c r="R28" s="13">
        <f>IF(D28="x",2,0)</f>
        <v>2</v>
      </c>
      <c r="S28" s="13">
        <f>IF(F28="x",1,0)</f>
        <v>0</v>
      </c>
      <c r="T28" s="13">
        <f>IF(H28="x",0,0)</f>
        <v>0</v>
      </c>
      <c r="U28" s="13"/>
      <c r="V28" s="4"/>
      <c r="W28" s="4"/>
      <c r="X28" s="13">
        <f t="shared" si="6"/>
        <v>2</v>
      </c>
    </row>
    <row r="29" spans="1:24" x14ac:dyDescent="0.35">
      <c r="A29" s="65" t="s">
        <v>35</v>
      </c>
      <c r="B29" s="66"/>
      <c r="C29" s="11" t="s">
        <v>12</v>
      </c>
      <c r="D29" s="12" t="s">
        <v>85</v>
      </c>
      <c r="E29" s="11" t="s">
        <v>34</v>
      </c>
      <c r="F29" s="12"/>
      <c r="G29" s="11" t="s">
        <v>14</v>
      </c>
      <c r="H29" s="12"/>
      <c r="I29" s="4"/>
      <c r="J29" s="3"/>
      <c r="K29" s="4"/>
      <c r="M29" s="55"/>
      <c r="N29" s="55"/>
      <c r="O29" s="55"/>
      <c r="P29" s="55"/>
      <c r="R29" s="13">
        <f>IF(D29="x",2,0)</f>
        <v>2</v>
      </c>
      <c r="S29" s="13">
        <f>IF(F29="x",1,0)</f>
        <v>0</v>
      </c>
      <c r="T29" s="13">
        <f>IF(H29="x",0,0)</f>
        <v>0</v>
      </c>
      <c r="U29" s="13">
        <f>IF(J29="X",2,0)</f>
        <v>0</v>
      </c>
      <c r="V29" s="4"/>
      <c r="W29" s="4"/>
      <c r="X29" s="13">
        <f t="shared" si="6"/>
        <v>2</v>
      </c>
    </row>
    <row r="30" spans="1:24" x14ac:dyDescent="0.35">
      <c r="A30" s="56" t="s">
        <v>36</v>
      </c>
      <c r="B30" s="57"/>
      <c r="C30" s="11" t="s">
        <v>37</v>
      </c>
      <c r="D30" s="12"/>
      <c r="E30" s="11" t="s">
        <v>34</v>
      </c>
      <c r="F30" s="12" t="s">
        <v>85</v>
      </c>
      <c r="G30" s="11" t="s">
        <v>38</v>
      </c>
      <c r="H30" s="12"/>
      <c r="I30" s="4"/>
      <c r="J30" s="3"/>
      <c r="K30" s="4"/>
      <c r="M30" s="55"/>
      <c r="N30" s="55"/>
      <c r="O30" s="55"/>
      <c r="P30" s="55"/>
      <c r="R30" s="13">
        <f>IF(D30="x",2,0)</f>
        <v>0</v>
      </c>
      <c r="S30" s="13">
        <f>IF(F30="x",1,0)</f>
        <v>1</v>
      </c>
      <c r="T30" s="13">
        <f>IF(H30="x",0,0)</f>
        <v>0</v>
      </c>
      <c r="U30" s="13">
        <f>IF(J30="X",2,0)</f>
        <v>0</v>
      </c>
      <c r="V30" s="4"/>
      <c r="W30" s="4"/>
      <c r="X30" s="13">
        <f t="shared" ref="X30" si="7">SUM(R30:V30)</f>
        <v>1</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1</v>
      </c>
      <c r="E32" s="11" t="s">
        <v>41</v>
      </c>
      <c r="F32" s="29" t="b">
        <v>1</v>
      </c>
      <c r="G32" s="11" t="s">
        <v>42</v>
      </c>
      <c r="H32" s="29" t="b">
        <v>1</v>
      </c>
      <c r="I32" s="11" t="s">
        <v>43</v>
      </c>
      <c r="J32" s="29" t="b">
        <v>1</v>
      </c>
      <c r="K32" s="11" t="s">
        <v>44</v>
      </c>
      <c r="L32" s="30" t="b">
        <v>0</v>
      </c>
      <c r="M32" s="11" t="s">
        <v>45</v>
      </c>
      <c r="N32" s="46" t="s">
        <v>108</v>
      </c>
      <c r="O32" s="11" t="s">
        <v>47</v>
      </c>
      <c r="P32" s="30" t="b">
        <v>0</v>
      </c>
      <c r="R32" s="13"/>
      <c r="S32" s="13"/>
      <c r="T32" s="13"/>
      <c r="U32" s="13"/>
      <c r="V32" s="4"/>
      <c r="W32" s="4"/>
      <c r="X32" s="13"/>
    </row>
    <row r="33" spans="1:24" x14ac:dyDescent="0.35">
      <c r="A33" s="64" t="s">
        <v>48</v>
      </c>
      <c r="B33" s="64"/>
      <c r="C33" s="11" t="s">
        <v>11</v>
      </c>
      <c r="D33" s="29" t="b">
        <v>0</v>
      </c>
      <c r="E33" s="11" t="s">
        <v>12</v>
      </c>
      <c r="F33" s="29" t="b">
        <v>0</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0</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0</v>
      </c>
      <c r="E36" s="34" t="s">
        <v>60</v>
      </c>
      <c r="F36" s="36" t="b">
        <v>0</v>
      </c>
      <c r="G36" s="4" t="s">
        <v>61</v>
      </c>
      <c r="H36" s="36" t="b">
        <v>1</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t="s">
        <v>183</v>
      </c>
      <c r="D40" s="4"/>
      <c r="E40" s="4"/>
      <c r="F40" s="4"/>
      <c r="G40" s="4"/>
      <c r="H40" s="4"/>
      <c r="I40" s="4"/>
      <c r="J40" s="4"/>
      <c r="K40" s="4"/>
      <c r="L40" s="4"/>
      <c r="M40" s="4"/>
      <c r="N40" s="4"/>
      <c r="R40" s="13"/>
      <c r="S40" s="13"/>
      <c r="T40" s="13"/>
      <c r="U40" s="13"/>
      <c r="V40" s="4"/>
      <c r="W40" s="4"/>
      <c r="X40" s="13"/>
    </row>
    <row r="41" spans="1:24" x14ac:dyDescent="0.35">
      <c r="A41" s="64" t="s">
        <v>67</v>
      </c>
      <c r="B41" s="64"/>
      <c r="C41" s="22">
        <v>2016</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t="s">
        <v>185</v>
      </c>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t="s">
        <v>185</v>
      </c>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0.7857142857142857</v>
      </c>
      <c r="J46" s="25"/>
      <c r="K46" s="4"/>
      <c r="R46" s="8"/>
      <c r="S46" s="8"/>
      <c r="T46" s="8"/>
      <c r="U46" s="4"/>
      <c r="V46" s="4"/>
      <c r="W46" s="4"/>
      <c r="X46" s="13">
        <f>SUM(X30+X29+X28+X27+X26+X25+X23+X13+X12)</f>
        <v>22</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B5:G5" xr:uid="{2525942C-D551-4F47-9F43-02B8BB98EBA3}">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7E001A56-B987-4C97-B6E6-5E98AFF109C6}">
      <formula1>"Pay and Play, Private, Registered Membership Use, Sports Club/Community Association"</formula1>
    </dataValidation>
    <dataValidation type="list" allowBlank="1" showInputMessage="1" showErrorMessage="1" sqref="N32" xr:uid="{21423A40-3643-47D3-9259-32F530BF44BF}">
      <formula1>"0-10,'11-20,21-30,31-40,41-50,50+"</formula1>
    </dataValidation>
  </dataValidation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B8541-0E0D-4B92-AE21-C4592C21D8FE}">
  <dimension ref="A2:X72"/>
  <sheetViews>
    <sheetView workbookViewId="0">
      <selection activeCell="D43" sqref="D43"/>
    </sheetView>
  </sheetViews>
  <sheetFormatPr defaultRowHeight="14.5" x14ac:dyDescent="0.35"/>
  <cols>
    <col min="1" max="1" width="34.08984375" bestFit="1" customWidth="1"/>
    <col min="2" max="2" width="11.36328125" bestFit="1" customWidth="1"/>
    <col min="3" max="3" width="17.90625" bestFit="1" customWidth="1"/>
    <col min="4" max="4" width="8" bestFit="1" customWidth="1"/>
    <col min="5" max="5" width="34.08984375" bestFit="1" customWidth="1"/>
    <col min="6" max="6" width="8" bestFit="1" customWidth="1"/>
    <col min="7" max="7" width="25.36328125" bestFit="1" customWidth="1"/>
    <col min="8" max="8" width="8" bestFit="1" customWidth="1"/>
    <col min="9" max="9" width="22.54296875" bestFit="1" customWidth="1"/>
    <col min="10" max="10" width="8" bestFit="1" customWidth="1"/>
    <col min="11" max="11" width="18.453125" bestFit="1" customWidth="1"/>
    <col min="12" max="12" width="6.453125" bestFit="1" customWidth="1"/>
  </cols>
  <sheetData>
    <row r="2" spans="1:24" x14ac:dyDescent="0.35">
      <c r="A2" s="2" t="s">
        <v>1</v>
      </c>
      <c r="B2" s="51" t="s">
        <v>219</v>
      </c>
      <c r="C2" s="52"/>
      <c r="D2" s="52"/>
      <c r="E2" s="52"/>
      <c r="F2" s="52"/>
      <c r="G2" s="53"/>
      <c r="H2" s="3"/>
      <c r="I2" s="54" t="s">
        <v>220</v>
      </c>
      <c r="J2" s="54"/>
      <c r="K2" s="54"/>
      <c r="L2" s="54"/>
      <c r="M2" s="54"/>
      <c r="N2" s="54"/>
      <c r="O2" s="54"/>
      <c r="P2" s="54"/>
      <c r="Q2" s="37"/>
      <c r="R2" s="37"/>
      <c r="S2" s="37"/>
      <c r="T2" s="37"/>
      <c r="U2" s="37"/>
      <c r="V2" s="37"/>
      <c r="W2" s="37"/>
      <c r="X2" s="37"/>
    </row>
    <row r="3" spans="1:24" x14ac:dyDescent="0.35">
      <c r="A3" s="2" t="s">
        <v>2</v>
      </c>
      <c r="B3" s="51" t="s">
        <v>221</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v>1002483</v>
      </c>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83</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222</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223</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0.7589285714285714</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t="s">
        <v>85</v>
      </c>
      <c r="G12" s="11" t="s">
        <v>13</v>
      </c>
      <c r="H12" s="12"/>
      <c r="I12" s="11" t="s">
        <v>14</v>
      </c>
      <c r="J12" s="12" t="s">
        <v>15</v>
      </c>
      <c r="K12" s="11" t="s">
        <v>16</v>
      </c>
      <c r="L12" s="12"/>
      <c r="M12" s="58" t="s">
        <v>0</v>
      </c>
      <c r="N12" s="58"/>
      <c r="O12" s="58"/>
      <c r="P12" s="58"/>
      <c r="R12" s="13">
        <f>IF(D12="X",4,0)</f>
        <v>0</v>
      </c>
      <c r="S12" s="13">
        <f>IF(F12="X",3,0)</f>
        <v>3</v>
      </c>
      <c r="T12" s="13">
        <f>IF(H12="X",2,0)</f>
        <v>0</v>
      </c>
      <c r="U12" s="13">
        <f>IF(J12="X",1,0)</f>
        <v>0</v>
      </c>
      <c r="V12" s="13">
        <f>IF(L12="X",0,0)</f>
        <v>0</v>
      </c>
      <c r="W12" s="4"/>
      <c r="X12" s="13">
        <f>SUM(R12:V12)</f>
        <v>3</v>
      </c>
    </row>
    <row r="13" spans="1:24"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row>
    <row r="16" spans="1:24" x14ac:dyDescent="0.35">
      <c r="A16" s="16" t="s">
        <v>224</v>
      </c>
      <c r="B16" s="16">
        <v>2016642</v>
      </c>
      <c r="C16" s="11" t="s">
        <v>11</v>
      </c>
      <c r="D16" s="12"/>
      <c r="E16" s="11" t="s">
        <v>12</v>
      </c>
      <c r="F16" s="12" t="s">
        <v>85</v>
      </c>
      <c r="G16" s="11" t="s">
        <v>13</v>
      </c>
      <c r="H16" s="12"/>
      <c r="I16" s="11" t="s">
        <v>14</v>
      </c>
      <c r="J16" s="12"/>
      <c r="K16" s="11" t="s">
        <v>16</v>
      </c>
      <c r="L16" s="38"/>
      <c r="M16" s="55"/>
      <c r="N16" s="55"/>
      <c r="O16" s="55"/>
      <c r="P16" s="55"/>
      <c r="R16" s="13">
        <f>IF(D15="x",10,0)</f>
        <v>0</v>
      </c>
      <c r="S16" s="13">
        <f>IF(F16="x",8,0)</f>
        <v>8</v>
      </c>
      <c r="T16" s="13">
        <f>IF(H15="x",5,0)</f>
        <v>0</v>
      </c>
      <c r="U16" s="13">
        <f>IF(J15="X",2,0)</f>
        <v>0</v>
      </c>
      <c r="V16" s="13">
        <f>IF(L15="X",0,0)</f>
        <v>0</v>
      </c>
      <c r="W16" s="4"/>
      <c r="X16" s="13">
        <f>SUM(R16:V16)</f>
        <v>8</v>
      </c>
    </row>
    <row r="17" spans="1:24" x14ac:dyDescent="0.35">
      <c r="A17" s="16" t="s">
        <v>225</v>
      </c>
      <c r="B17" s="16">
        <v>2001938</v>
      </c>
      <c r="C17" s="11" t="s">
        <v>11</v>
      </c>
      <c r="D17" s="12"/>
      <c r="E17" s="11" t="s">
        <v>12</v>
      </c>
      <c r="F17" s="12" t="s">
        <v>85</v>
      </c>
      <c r="G17" s="11" t="s">
        <v>13</v>
      </c>
      <c r="H17" s="12"/>
      <c r="I17" s="11" t="s">
        <v>14</v>
      </c>
      <c r="J17" s="12"/>
      <c r="K17" s="11" t="s">
        <v>16</v>
      </c>
      <c r="L17" s="38"/>
      <c r="M17" s="55"/>
      <c r="N17" s="55"/>
      <c r="O17" s="55"/>
      <c r="P17" s="55"/>
      <c r="R17" s="13">
        <f>IF(D16="x",10,0)</f>
        <v>0</v>
      </c>
      <c r="S17" s="13">
        <f>IF(F17="x",8,0)</f>
        <v>8</v>
      </c>
      <c r="T17" s="13">
        <f>IF(H16="x",5,0)</f>
        <v>0</v>
      </c>
      <c r="U17" s="13">
        <f>IF(J16="X",2,0)</f>
        <v>0</v>
      </c>
      <c r="V17" s="13">
        <f>IF(L16="X",0,0)</f>
        <v>0</v>
      </c>
      <c r="W17" s="4"/>
      <c r="X17" s="13">
        <f>SUM(R17:V17)</f>
        <v>8</v>
      </c>
    </row>
    <row r="18" spans="1:24" x14ac:dyDescent="0.35">
      <c r="A18" s="16" t="s">
        <v>23</v>
      </c>
      <c r="B18" s="16">
        <v>4001939</v>
      </c>
      <c r="C18" s="11" t="s">
        <v>11</v>
      </c>
      <c r="D18" s="12"/>
      <c r="E18" s="11" t="s">
        <v>12</v>
      </c>
      <c r="F18" s="12" t="s">
        <v>85</v>
      </c>
      <c r="G18" s="11" t="s">
        <v>13</v>
      </c>
      <c r="H18" s="12"/>
      <c r="I18" s="11" t="s">
        <v>14</v>
      </c>
      <c r="J18" s="12"/>
      <c r="K18" s="11" t="s">
        <v>16</v>
      </c>
      <c r="L18" s="38"/>
      <c r="M18" s="55"/>
      <c r="N18" s="55"/>
      <c r="O18" s="55"/>
      <c r="P18" s="55"/>
      <c r="R18" s="13">
        <f>IF(D17="x",10,0)</f>
        <v>0</v>
      </c>
      <c r="S18" s="13">
        <f>IF(F18="x",8,0)</f>
        <v>8</v>
      </c>
      <c r="T18" s="13">
        <f>IF(H17="x",5,0)</f>
        <v>0</v>
      </c>
      <c r="U18" s="13">
        <f>IF(J17="X",2,0)</f>
        <v>0</v>
      </c>
      <c r="V18" s="13">
        <f>IF(L17="X",0,0)</f>
        <v>0</v>
      </c>
      <c r="W18" s="4"/>
      <c r="X18" s="13">
        <f>SUM(R18:V18)</f>
        <v>8</v>
      </c>
    </row>
    <row r="19" spans="1:24" x14ac:dyDescent="0.35">
      <c r="A19" s="16" t="s">
        <v>226</v>
      </c>
      <c r="B19" s="16"/>
      <c r="C19" s="11" t="s">
        <v>11</v>
      </c>
      <c r="D19" s="12"/>
      <c r="E19" s="11" t="s">
        <v>12</v>
      </c>
      <c r="F19" s="12"/>
      <c r="G19" s="11" t="s">
        <v>13</v>
      </c>
      <c r="H19" s="12" t="s">
        <v>85</v>
      </c>
      <c r="I19" s="11" t="s">
        <v>14</v>
      </c>
      <c r="J19" s="12"/>
      <c r="K19" s="11" t="s">
        <v>16</v>
      </c>
      <c r="L19" s="38"/>
      <c r="M19" s="55"/>
      <c r="N19" s="55"/>
      <c r="O19" s="55"/>
      <c r="P19" s="55"/>
      <c r="R19" s="13">
        <f>IF(D18="x",10,0)</f>
        <v>0</v>
      </c>
      <c r="S19" s="13">
        <f>IF(F19="x",8,0)</f>
        <v>0</v>
      </c>
      <c r="T19" s="13">
        <f>IF(H19="x",5,0)</f>
        <v>5</v>
      </c>
      <c r="U19" s="13">
        <f>IF(J18="X",2,0)</f>
        <v>0</v>
      </c>
      <c r="V19" s="13">
        <f>IF(L18="X",0,0)</f>
        <v>0</v>
      </c>
      <c r="W19" s="4"/>
      <c r="X19" s="13">
        <f>SUM(R19:V19)</f>
        <v>5</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ref="R20:R22" si="0">IF(D20="x",10,0)</f>
        <v>0</v>
      </c>
      <c r="S20" s="13">
        <f t="shared" ref="S20:S22" si="1">IF(F20="x",8,0)</f>
        <v>0</v>
      </c>
      <c r="T20" s="13">
        <f t="shared" ref="T20:T22" si="2">IF(H20="x",5,0)</f>
        <v>0</v>
      </c>
      <c r="U20" s="13">
        <f t="shared" ref="U20:U22" si="3">IF(J20="X",2,0)</f>
        <v>0</v>
      </c>
      <c r="V20" s="13">
        <f t="shared" ref="V20:V22" si="4">IF(L20="X",0,0)</f>
        <v>0</v>
      </c>
      <c r="W20" s="4"/>
      <c r="X20" s="13">
        <f t="shared" ref="X20" si="5">SUM(R20:V20)</f>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1"/>
        <v>0</v>
      </c>
      <c r="T21" s="13">
        <f t="shared" si="2"/>
        <v>0</v>
      </c>
      <c r="U21" s="13">
        <f t="shared" si="3"/>
        <v>0</v>
      </c>
      <c r="V21" s="13">
        <f t="shared" si="4"/>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1"/>
        <v>0</v>
      </c>
      <c r="T22" s="13">
        <f t="shared" si="2"/>
        <v>0</v>
      </c>
      <c r="U22" s="13">
        <f t="shared" si="3"/>
        <v>0</v>
      </c>
      <c r="V22" s="13">
        <f t="shared" si="4"/>
        <v>0</v>
      </c>
      <c r="W22" s="4"/>
      <c r="X22" s="13">
        <f>SUM(R22:V22)</f>
        <v>0</v>
      </c>
    </row>
    <row r="23" spans="1:24" x14ac:dyDescent="0.35">
      <c r="A23" s="60" t="s">
        <v>24</v>
      </c>
      <c r="B23" s="61"/>
      <c r="C23" s="62"/>
      <c r="D23" s="62"/>
      <c r="E23" s="62"/>
      <c r="F23" s="62"/>
      <c r="G23" s="62"/>
      <c r="H23" s="62"/>
      <c r="I23" s="62"/>
      <c r="J23" s="62"/>
      <c r="K23" s="63"/>
      <c r="L23" s="12">
        <v>4</v>
      </c>
      <c r="M23" s="58"/>
      <c r="N23" s="58"/>
      <c r="O23" s="58"/>
      <c r="P23" s="58"/>
      <c r="R23" s="13"/>
      <c r="S23" s="13"/>
      <c r="T23" s="13"/>
      <c r="U23" s="13"/>
      <c r="V23" s="13"/>
      <c r="W23" s="4"/>
      <c r="X23" s="13">
        <f>SUM(X16:X22)/L23</f>
        <v>7.25</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t="s">
        <v>85</v>
      </c>
      <c r="E25" s="11" t="s">
        <v>27</v>
      </c>
      <c r="F25" s="12" t="s">
        <v>85</v>
      </c>
      <c r="G25" s="11" t="s">
        <v>28</v>
      </c>
      <c r="H25" s="12" t="s">
        <v>15</v>
      </c>
      <c r="I25" s="4"/>
      <c r="J25" s="3"/>
      <c r="K25" s="4"/>
      <c r="M25" s="55"/>
      <c r="N25" s="55"/>
      <c r="O25" s="55"/>
      <c r="P25" s="55"/>
      <c r="R25" s="13">
        <f>IF(D25="x",2,0)</f>
        <v>2</v>
      </c>
      <c r="S25" s="13">
        <f>IF(F25="x",1,0)</f>
        <v>1</v>
      </c>
      <c r="T25" s="13">
        <f>IF(H25="x",0,0)</f>
        <v>0</v>
      </c>
      <c r="U25" s="13"/>
      <c r="V25" s="4"/>
      <c r="W25" s="4"/>
      <c r="X25" s="13">
        <f t="shared" ref="X25:X29" si="6">SUM(R25:V25)</f>
        <v>3</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t="s">
        <v>85</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6"/>
        <v>2</v>
      </c>
    </row>
    <row r="28" spans="1:24" x14ac:dyDescent="0.35">
      <c r="A28" s="56" t="s">
        <v>33</v>
      </c>
      <c r="B28" s="57"/>
      <c r="C28" s="11" t="s">
        <v>12</v>
      </c>
      <c r="D28" s="12"/>
      <c r="E28" s="11" t="s">
        <v>34</v>
      </c>
      <c r="F28" s="12" t="s">
        <v>85</v>
      </c>
      <c r="G28" s="11" t="s">
        <v>14</v>
      </c>
      <c r="H28" s="12" t="s">
        <v>15</v>
      </c>
      <c r="I28" s="4"/>
      <c r="J28" s="3"/>
      <c r="K28" s="4"/>
      <c r="M28" s="55"/>
      <c r="N28" s="55"/>
      <c r="O28" s="55"/>
      <c r="P28" s="55"/>
      <c r="R28" s="13">
        <f>IF(D28="x",2,0)</f>
        <v>0</v>
      </c>
      <c r="S28" s="13">
        <f>IF(F28="x",1,0)</f>
        <v>1</v>
      </c>
      <c r="T28" s="13">
        <f>IF(H28="x",0,0)</f>
        <v>0</v>
      </c>
      <c r="U28" s="13"/>
      <c r="V28" s="4"/>
      <c r="W28" s="4"/>
      <c r="X28" s="13">
        <f t="shared" si="6"/>
        <v>1</v>
      </c>
    </row>
    <row r="29" spans="1:24" x14ac:dyDescent="0.35">
      <c r="A29" s="65" t="s">
        <v>35</v>
      </c>
      <c r="B29" s="66"/>
      <c r="C29" s="11" t="s">
        <v>12</v>
      </c>
      <c r="D29" s="12" t="s">
        <v>85</v>
      </c>
      <c r="E29" s="11" t="s">
        <v>34</v>
      </c>
      <c r="F29" s="12"/>
      <c r="G29" s="11" t="s">
        <v>14</v>
      </c>
      <c r="H29" s="12"/>
      <c r="I29" s="4"/>
      <c r="J29" s="3"/>
      <c r="K29" s="4"/>
      <c r="M29" s="55"/>
      <c r="N29" s="55"/>
      <c r="O29" s="55"/>
      <c r="P29" s="55"/>
      <c r="R29" s="13">
        <f>IF(D29="x",2,0)</f>
        <v>2</v>
      </c>
      <c r="S29" s="13">
        <f>IF(F29="x",1,0)</f>
        <v>0</v>
      </c>
      <c r="T29" s="13">
        <f>IF(H29="x",0,0)</f>
        <v>0</v>
      </c>
      <c r="U29" s="13">
        <f>IF(J29="X",2,0)</f>
        <v>0</v>
      </c>
      <c r="V29" s="4"/>
      <c r="W29" s="4"/>
      <c r="X29" s="13">
        <f t="shared" si="6"/>
        <v>2</v>
      </c>
    </row>
    <row r="30" spans="1:24" x14ac:dyDescent="0.35">
      <c r="A30" s="56" t="s">
        <v>36</v>
      </c>
      <c r="B30" s="57"/>
      <c r="C30" s="11" t="s">
        <v>37</v>
      </c>
      <c r="D30" s="12"/>
      <c r="E30" s="11" t="s">
        <v>34</v>
      </c>
      <c r="F30" s="12" t="s">
        <v>85</v>
      </c>
      <c r="G30" s="11" t="s">
        <v>38</v>
      </c>
      <c r="H30" s="12"/>
      <c r="I30" s="4"/>
      <c r="J30" s="3"/>
      <c r="K30" s="4"/>
      <c r="M30" s="55"/>
      <c r="N30" s="55"/>
      <c r="O30" s="55"/>
      <c r="P30" s="55"/>
      <c r="R30" s="13">
        <f>IF(D30="x",2,0)</f>
        <v>0</v>
      </c>
      <c r="S30" s="13">
        <f>IF(F30="x",1,0)</f>
        <v>1</v>
      </c>
      <c r="T30" s="13">
        <f>IF(H30="x",0,0)</f>
        <v>0</v>
      </c>
      <c r="U30" s="13">
        <f>IF(J30="X",2,0)</f>
        <v>0</v>
      </c>
      <c r="V30" s="4"/>
      <c r="W30" s="4"/>
      <c r="X30" s="13">
        <f t="shared" ref="X30" si="7">SUM(R30:V30)</f>
        <v>1</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1</v>
      </c>
      <c r="E32" s="11" t="s">
        <v>41</v>
      </c>
      <c r="F32" s="29" t="b">
        <v>1</v>
      </c>
      <c r="G32" s="11" t="s">
        <v>42</v>
      </c>
      <c r="H32" s="29" t="b">
        <v>1</v>
      </c>
      <c r="I32" s="11" t="s">
        <v>43</v>
      </c>
      <c r="J32" s="29" t="b">
        <v>1</v>
      </c>
      <c r="K32" s="11" t="s">
        <v>44</v>
      </c>
      <c r="L32" s="30" t="b">
        <v>0</v>
      </c>
      <c r="M32" s="11" t="s">
        <v>45</v>
      </c>
      <c r="N32" s="45">
        <v>45981</v>
      </c>
      <c r="O32" s="11" t="s">
        <v>47</v>
      </c>
      <c r="P32" s="30" t="b">
        <v>0</v>
      </c>
      <c r="R32" s="13"/>
      <c r="S32" s="13"/>
      <c r="T32" s="13"/>
      <c r="U32" s="13"/>
      <c r="V32" s="4"/>
      <c r="W32" s="4"/>
      <c r="X32" s="13"/>
    </row>
    <row r="33" spans="1:24" x14ac:dyDescent="0.35">
      <c r="A33" s="64" t="s">
        <v>48</v>
      </c>
      <c r="B33" s="64"/>
      <c r="C33" s="11" t="s">
        <v>11</v>
      </c>
      <c r="D33" s="29" t="b">
        <v>0</v>
      </c>
      <c r="E33" s="11" t="s">
        <v>12</v>
      </c>
      <c r="F33" s="29" t="b">
        <v>1</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0</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0</v>
      </c>
      <c r="E36" s="34" t="s">
        <v>60</v>
      </c>
      <c r="F36" s="36" t="b">
        <v>0</v>
      </c>
      <c r="G36" s="4" t="s">
        <v>61</v>
      </c>
      <c r="H36" s="36" t="b">
        <v>0</v>
      </c>
      <c r="I36" s="34" t="s">
        <v>62</v>
      </c>
      <c r="J36" s="29" t="b">
        <v>1</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t="s">
        <v>185</v>
      </c>
      <c r="D40" s="4"/>
      <c r="E40" s="4"/>
      <c r="F40" s="4"/>
      <c r="G40" s="4"/>
      <c r="H40" s="4"/>
      <c r="I40" s="4"/>
      <c r="J40" s="4"/>
      <c r="K40" s="4"/>
      <c r="L40" s="4"/>
      <c r="M40" s="4"/>
      <c r="N40" s="4"/>
      <c r="R40" s="13"/>
      <c r="S40" s="13"/>
      <c r="T40" s="13"/>
      <c r="U40" s="13"/>
      <c r="V40" s="4"/>
      <c r="W40" s="4"/>
      <c r="X40" s="13"/>
    </row>
    <row r="41" spans="1:24" x14ac:dyDescent="0.35">
      <c r="A41" s="64" t="s">
        <v>67</v>
      </c>
      <c r="B41" s="64"/>
      <c r="C41" s="22">
        <v>2002</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t="s">
        <v>227</v>
      </c>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0.7589285714285714</v>
      </c>
      <c r="J46" s="25"/>
      <c r="K46" s="4"/>
      <c r="R46" s="8"/>
      <c r="S46" s="8"/>
      <c r="T46" s="8"/>
      <c r="U46" s="4"/>
      <c r="V46" s="4"/>
      <c r="W46" s="4"/>
      <c r="X46" s="13">
        <f>SUM(X30+X29+X28+X27+X26+X25+X23+X13+X12)</f>
        <v>21.25</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5:E55"/>
    <mergeCell ref="B56:E56"/>
    <mergeCell ref="B57:E57"/>
    <mergeCell ref="B58:E58"/>
    <mergeCell ref="B59:E59"/>
    <mergeCell ref="B54:E54"/>
    <mergeCell ref="A38:B38"/>
    <mergeCell ref="C38:N38"/>
    <mergeCell ref="A39:B39"/>
    <mergeCell ref="A40:B40"/>
    <mergeCell ref="A41:B41"/>
    <mergeCell ref="D41:N41"/>
    <mergeCell ref="A42:B42"/>
    <mergeCell ref="D42:N42"/>
    <mergeCell ref="A43:B43"/>
    <mergeCell ref="D43:N43"/>
    <mergeCell ref="B53:E53"/>
    <mergeCell ref="A34:B34"/>
    <mergeCell ref="C34:N34"/>
    <mergeCell ref="A35:B35"/>
    <mergeCell ref="A36:B36"/>
    <mergeCell ref="A37:B37"/>
    <mergeCell ref="C37:N37"/>
    <mergeCell ref="A30:B30"/>
    <mergeCell ref="M30:P30"/>
    <mergeCell ref="M31:P31"/>
    <mergeCell ref="A32:B32"/>
    <mergeCell ref="A33:B33"/>
    <mergeCell ref="M33:P33"/>
    <mergeCell ref="A27:B27"/>
    <mergeCell ref="M27:P27"/>
    <mergeCell ref="A28:B28"/>
    <mergeCell ref="M28:P28"/>
    <mergeCell ref="A29:B29"/>
    <mergeCell ref="M29:P29"/>
    <mergeCell ref="A26:B26"/>
    <mergeCell ref="M26:P26"/>
    <mergeCell ref="M17:P17"/>
    <mergeCell ref="M18:P18"/>
    <mergeCell ref="M19:P19"/>
    <mergeCell ref="M20:P20"/>
    <mergeCell ref="M21:P21"/>
    <mergeCell ref="M22:P22"/>
    <mergeCell ref="A23:K23"/>
    <mergeCell ref="M23:P23"/>
    <mergeCell ref="M24:P24"/>
    <mergeCell ref="A25:B25"/>
    <mergeCell ref="M25:P25"/>
    <mergeCell ref="M14:P14"/>
    <mergeCell ref="M15:P15"/>
    <mergeCell ref="M16:P16"/>
    <mergeCell ref="B2:G2"/>
    <mergeCell ref="I2:P8"/>
    <mergeCell ref="B3:G3"/>
    <mergeCell ref="B4:G4"/>
    <mergeCell ref="B5:G5"/>
    <mergeCell ref="B6:G6"/>
    <mergeCell ref="B7:G7"/>
    <mergeCell ref="B8:G8"/>
    <mergeCell ref="A12:B12"/>
    <mergeCell ref="M12:P12"/>
    <mergeCell ref="A13:B13"/>
    <mergeCell ref="M13:P13"/>
  </mergeCells>
  <dataValidations count="3">
    <dataValidation type="list" allowBlank="1" showInputMessage="1" showErrorMessage="1" sqref="B5:G5" xr:uid="{06BEABE6-5709-4A34-B1BE-1D0207F90A5C}">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E5A412D0-D549-4FD1-962E-E6765A3F797A}">
      <formula1>"Pay and Play, Private, Registered Membership Use, Sports Club/Community Association"</formula1>
    </dataValidation>
    <dataValidation type="list" allowBlank="1" showInputMessage="1" showErrorMessage="1" sqref="N32" xr:uid="{BB5E8C6A-1180-4B7A-8351-02FAECE11AC0}">
      <formula1>"0-10,11-20,21-30,31-40,41-50,50+"</formula1>
    </dataValidation>
  </dataValidation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78640-5880-45CD-A490-EC02E276ECC5}">
  <dimension ref="A2:X72"/>
  <sheetViews>
    <sheetView zoomScale="80" zoomScaleNormal="80" workbookViewId="0">
      <selection activeCell="B2" sqref="B2"/>
    </sheetView>
  </sheetViews>
  <sheetFormatPr defaultColWidth="8.453125" defaultRowHeight="14.5" x14ac:dyDescent="0.35"/>
  <cols>
    <col min="1" max="1" width="36.6328125" bestFit="1" customWidth="1"/>
    <col min="2" max="2" width="13.36328125" customWidth="1"/>
    <col min="3" max="3" width="18.453125" bestFit="1" customWidth="1"/>
    <col min="4" max="4" width="3.453125" bestFit="1" customWidth="1"/>
    <col min="5" max="5" width="34.6328125" bestFit="1" customWidth="1"/>
    <col min="6" max="6" width="3.453125" bestFit="1" customWidth="1"/>
    <col min="7" max="7" width="26.453125" bestFit="1" customWidth="1"/>
    <col min="8" max="8" width="3.453125" bestFit="1" customWidth="1"/>
    <col min="9" max="9" width="23.453125" bestFit="1" customWidth="1"/>
    <col min="10" max="10" width="3.453125" bestFit="1" customWidth="1"/>
    <col min="11" max="11" width="19.36328125" bestFit="1" customWidth="1"/>
    <col min="12" max="12" width="3.453125" bestFit="1" customWidth="1"/>
    <col min="13" max="13" width="34.36328125" bestFit="1" customWidth="1"/>
    <col min="14" max="14" width="3.453125" bestFit="1" customWidth="1"/>
    <col min="15" max="15" width="11.90625" bestFit="1" customWidth="1"/>
    <col min="16" max="16" width="3.453125" bestFit="1" customWidth="1"/>
    <col min="18" max="18" width="8.36328125" customWidth="1"/>
    <col min="19" max="22" width="5.453125" bestFit="1" customWidth="1"/>
    <col min="23" max="24" width="8.453125" customWidth="1"/>
  </cols>
  <sheetData>
    <row r="2" spans="1:24" x14ac:dyDescent="0.35">
      <c r="A2" s="2" t="s">
        <v>1</v>
      </c>
      <c r="B2" s="51" t="s">
        <v>228</v>
      </c>
      <c r="C2" s="52"/>
      <c r="D2" s="52"/>
      <c r="E2" s="52"/>
      <c r="F2" s="52"/>
      <c r="G2" s="53"/>
      <c r="H2" s="3"/>
      <c r="I2" s="54" t="s">
        <v>229</v>
      </c>
      <c r="J2" s="54"/>
      <c r="K2" s="54"/>
      <c r="L2" s="54"/>
      <c r="M2" s="54"/>
      <c r="N2" s="54"/>
      <c r="O2" s="54"/>
      <c r="P2" s="54"/>
      <c r="Q2" s="37"/>
      <c r="R2" s="37"/>
      <c r="S2" s="37"/>
      <c r="T2" s="37"/>
      <c r="U2" s="37"/>
      <c r="V2" s="37"/>
      <c r="W2" s="37"/>
      <c r="X2" s="37"/>
    </row>
    <row r="3" spans="1:24" x14ac:dyDescent="0.35">
      <c r="A3" s="2" t="s">
        <v>2</v>
      </c>
      <c r="B3" s="51" t="s">
        <v>230</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v>6004403</v>
      </c>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231</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129</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0.73809523809523803</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t="s">
        <v>85</v>
      </c>
      <c r="G12" s="11" t="s">
        <v>13</v>
      </c>
      <c r="H12" s="12"/>
      <c r="I12" s="11" t="s">
        <v>14</v>
      </c>
      <c r="J12" s="12" t="s">
        <v>15</v>
      </c>
      <c r="K12" s="11" t="s">
        <v>16</v>
      </c>
      <c r="L12" s="12"/>
      <c r="M12" s="58" t="s">
        <v>0</v>
      </c>
      <c r="N12" s="58"/>
      <c r="O12" s="58"/>
      <c r="P12" s="58"/>
      <c r="R12" s="13">
        <f>IF(D12="X",4,0)</f>
        <v>0</v>
      </c>
      <c r="S12" s="13">
        <f>IF(F12="X",3,0)</f>
        <v>3</v>
      </c>
      <c r="T12" s="13">
        <f>IF(H12="X",2,0)</f>
        <v>0</v>
      </c>
      <c r="U12" s="13">
        <f>IF(J12="X",1,0)</f>
        <v>0</v>
      </c>
      <c r="V12" s="13">
        <f>IF(L12="X",0,0)</f>
        <v>0</v>
      </c>
      <c r="W12" s="4"/>
      <c r="X12" s="13">
        <f>SUM(R12:V12)</f>
        <v>3</v>
      </c>
    </row>
    <row r="13" spans="1:24"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c r="S15" s="13"/>
      <c r="T15" s="13"/>
      <c r="U15" s="13"/>
      <c r="V15" s="13"/>
      <c r="W15" s="4"/>
      <c r="X15" s="13"/>
    </row>
    <row r="16" spans="1:24" x14ac:dyDescent="0.35">
      <c r="A16" s="16" t="s">
        <v>232</v>
      </c>
      <c r="B16" s="16">
        <v>30009215</v>
      </c>
      <c r="C16" s="11" t="s">
        <v>11</v>
      </c>
      <c r="D16" s="12"/>
      <c r="E16" s="11" t="s">
        <v>12</v>
      </c>
      <c r="F16" s="12" t="s">
        <v>85</v>
      </c>
      <c r="G16" s="11" t="s">
        <v>13</v>
      </c>
      <c r="H16" s="12"/>
      <c r="I16" s="11" t="s">
        <v>14</v>
      </c>
      <c r="J16" s="12"/>
      <c r="K16" s="11" t="s">
        <v>16</v>
      </c>
      <c r="L16" s="38"/>
      <c r="M16" s="55" t="s">
        <v>233</v>
      </c>
      <c r="N16" s="55"/>
      <c r="O16" s="55"/>
      <c r="P16" s="55"/>
      <c r="R16" s="13">
        <f>IF(D16="x",10,0)</f>
        <v>0</v>
      </c>
      <c r="S16" s="13">
        <f>IF(F16="x",8,0)</f>
        <v>8</v>
      </c>
      <c r="T16" s="13">
        <f t="shared" ref="T16:T22" si="0">IF(H16="x",5,0)</f>
        <v>0</v>
      </c>
      <c r="U16" s="13">
        <f t="shared" ref="U16:U22" si="1">IF(J16="X",2,0)</f>
        <v>0</v>
      </c>
      <c r="V16" s="13">
        <f t="shared" ref="V16:V22" si="2">IF(L16="X",0,0)</f>
        <v>0</v>
      </c>
      <c r="W16" s="4"/>
      <c r="X16" s="13">
        <f t="shared" ref="X16:X20" si="3">SUM(R16:V16)</f>
        <v>8</v>
      </c>
    </row>
    <row r="17" spans="1:24" x14ac:dyDescent="0.35">
      <c r="A17" s="16" t="s">
        <v>234</v>
      </c>
      <c r="B17" s="16"/>
      <c r="C17" s="11" t="s">
        <v>11</v>
      </c>
      <c r="D17" s="12" t="s">
        <v>85</v>
      </c>
      <c r="E17" s="11" t="s">
        <v>12</v>
      </c>
      <c r="F17" s="12"/>
      <c r="G17" s="11" t="s">
        <v>13</v>
      </c>
      <c r="H17" s="12"/>
      <c r="I17" s="11" t="s">
        <v>14</v>
      </c>
      <c r="J17" s="12"/>
      <c r="K17" s="11" t="s">
        <v>16</v>
      </c>
      <c r="L17" s="38"/>
      <c r="M17" s="55"/>
      <c r="N17" s="55"/>
      <c r="O17" s="55"/>
      <c r="P17" s="55"/>
      <c r="R17" s="13">
        <f>IF(D17="x",10,0)</f>
        <v>10</v>
      </c>
      <c r="S17" s="13">
        <f>IF(F17="x",8,0)</f>
        <v>0</v>
      </c>
      <c r="T17" s="13">
        <f t="shared" si="0"/>
        <v>0</v>
      </c>
      <c r="U17" s="13">
        <f t="shared" si="1"/>
        <v>0</v>
      </c>
      <c r="V17" s="13">
        <f t="shared" si="2"/>
        <v>0</v>
      </c>
      <c r="W17" s="4"/>
      <c r="X17" s="13">
        <f t="shared" ref="X17" si="4">SUM(R17:V17)</f>
        <v>10</v>
      </c>
    </row>
    <row r="18" spans="1:24" x14ac:dyDescent="0.35">
      <c r="A18" s="16" t="s">
        <v>128</v>
      </c>
      <c r="B18" s="16"/>
      <c r="C18" s="11" t="s">
        <v>11</v>
      </c>
      <c r="D18" s="12"/>
      <c r="E18" s="11" t="s">
        <v>12</v>
      </c>
      <c r="F18" s="12" t="s">
        <v>85</v>
      </c>
      <c r="G18" s="11" t="s">
        <v>13</v>
      </c>
      <c r="H18" s="12"/>
      <c r="I18" s="11" t="s">
        <v>14</v>
      </c>
      <c r="J18" s="12"/>
      <c r="K18" s="11" t="s">
        <v>16</v>
      </c>
      <c r="L18" s="38"/>
      <c r="M18" s="55"/>
      <c r="N18" s="55"/>
      <c r="O18" s="55"/>
      <c r="P18" s="55"/>
      <c r="R18" s="13">
        <f t="shared" ref="R18:R20" si="5">IF(D18="x",10,0)</f>
        <v>0</v>
      </c>
      <c r="S18" s="13">
        <f>IF(F18="x",8,0)</f>
        <v>8</v>
      </c>
      <c r="T18" s="13">
        <f t="shared" si="0"/>
        <v>0</v>
      </c>
      <c r="U18" s="13">
        <f t="shared" si="1"/>
        <v>0</v>
      </c>
      <c r="V18" s="13">
        <f t="shared" si="2"/>
        <v>0</v>
      </c>
      <c r="W18" s="4"/>
      <c r="X18" s="13">
        <f t="shared" si="3"/>
        <v>8</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5"/>
        <v>0</v>
      </c>
      <c r="S19" s="13">
        <f t="shared" ref="S19:S22" si="6">IF(F19="x",8,0)</f>
        <v>0</v>
      </c>
      <c r="T19" s="13">
        <f t="shared" si="0"/>
        <v>0</v>
      </c>
      <c r="U19" s="13">
        <f t="shared" si="1"/>
        <v>0</v>
      </c>
      <c r="V19" s="13">
        <f t="shared" si="2"/>
        <v>0</v>
      </c>
      <c r="W19" s="4"/>
      <c r="X19" s="13">
        <f t="shared" si="3"/>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5"/>
        <v>0</v>
      </c>
      <c r="S20" s="13">
        <f t="shared" si="6"/>
        <v>0</v>
      </c>
      <c r="T20" s="13">
        <f t="shared" si="0"/>
        <v>0</v>
      </c>
      <c r="U20" s="13">
        <f t="shared" si="1"/>
        <v>0</v>
      </c>
      <c r="V20" s="13">
        <f t="shared" si="2"/>
        <v>0</v>
      </c>
      <c r="W20" s="4"/>
      <c r="X20" s="13">
        <f t="shared" si="3"/>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IF(D21="x",10,0)</f>
        <v>0</v>
      </c>
      <c r="S21" s="13">
        <f t="shared" si="6"/>
        <v>0</v>
      </c>
      <c r="T21" s="13">
        <f t="shared" si="0"/>
        <v>0</v>
      </c>
      <c r="U21" s="13">
        <f t="shared" si="1"/>
        <v>0</v>
      </c>
      <c r="V21" s="13">
        <f t="shared" si="2"/>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IF(D22="x",10,0)</f>
        <v>0</v>
      </c>
      <c r="S22" s="13">
        <f t="shared" si="6"/>
        <v>0</v>
      </c>
      <c r="T22" s="13">
        <f t="shared" si="0"/>
        <v>0</v>
      </c>
      <c r="U22" s="13">
        <f t="shared" si="1"/>
        <v>0</v>
      </c>
      <c r="V22" s="13">
        <f t="shared" si="2"/>
        <v>0</v>
      </c>
      <c r="W22" s="4"/>
      <c r="X22" s="13">
        <f>SUM(R22:V22)</f>
        <v>0</v>
      </c>
    </row>
    <row r="23" spans="1:24" x14ac:dyDescent="0.35">
      <c r="A23" s="60" t="s">
        <v>24</v>
      </c>
      <c r="B23" s="61"/>
      <c r="C23" s="62"/>
      <c r="D23" s="62"/>
      <c r="E23" s="62"/>
      <c r="F23" s="62"/>
      <c r="G23" s="62"/>
      <c r="H23" s="62"/>
      <c r="I23" s="62"/>
      <c r="J23" s="62"/>
      <c r="K23" s="63"/>
      <c r="L23" s="12">
        <v>3</v>
      </c>
      <c r="M23" s="58"/>
      <c r="N23" s="58"/>
      <c r="O23" s="58"/>
      <c r="P23" s="58"/>
      <c r="R23" s="13"/>
      <c r="S23" s="13"/>
      <c r="T23" s="13"/>
      <c r="U23" s="13"/>
      <c r="V23" s="13"/>
      <c r="W23" s="4"/>
      <c r="X23" s="13">
        <f>SUM(X15:X22)/L23</f>
        <v>8.6666666666666661</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c r="E25" s="11" t="s">
        <v>27</v>
      </c>
      <c r="F25" s="12" t="s">
        <v>85</v>
      </c>
      <c r="G25" s="11" t="s">
        <v>28</v>
      </c>
      <c r="H25" s="12" t="s">
        <v>15</v>
      </c>
      <c r="I25" s="4"/>
      <c r="J25" s="3"/>
      <c r="K25" s="4"/>
      <c r="M25" s="55"/>
      <c r="N25" s="55"/>
      <c r="O25" s="55"/>
      <c r="P25" s="55"/>
      <c r="R25" s="13">
        <f>IF(D25="x",2,0)</f>
        <v>0</v>
      </c>
      <c r="S25" s="13">
        <f>IF(F25="x",1,0)</f>
        <v>1</v>
      </c>
      <c r="T25" s="13">
        <f>IF(H25="x",0,0)</f>
        <v>0</v>
      </c>
      <c r="U25" s="13"/>
      <c r="V25" s="4"/>
      <c r="W25" s="4"/>
      <c r="X25" s="13">
        <f t="shared" ref="X25:X29" si="7">SUM(R25:V25)</f>
        <v>1</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7"/>
        <v>1</v>
      </c>
    </row>
    <row r="27" spans="1:24" x14ac:dyDescent="0.35">
      <c r="A27" s="56" t="s">
        <v>32</v>
      </c>
      <c r="B27" s="57"/>
      <c r="C27" s="11" t="s">
        <v>11</v>
      </c>
      <c r="D27" s="12"/>
      <c r="E27" s="11" t="s">
        <v>12</v>
      </c>
      <c r="F27" s="12" t="s">
        <v>85</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7"/>
        <v>2</v>
      </c>
    </row>
    <row r="28" spans="1:24" x14ac:dyDescent="0.35">
      <c r="A28" s="56" t="s">
        <v>33</v>
      </c>
      <c r="B28" s="57"/>
      <c r="C28" s="11" t="s">
        <v>12</v>
      </c>
      <c r="D28" s="12"/>
      <c r="E28" s="11" t="s">
        <v>34</v>
      </c>
      <c r="F28" s="12" t="s">
        <v>85</v>
      </c>
      <c r="G28" s="11" t="s">
        <v>14</v>
      </c>
      <c r="H28" s="12" t="s">
        <v>15</v>
      </c>
      <c r="I28" s="4"/>
      <c r="J28" s="3"/>
      <c r="K28" s="4"/>
      <c r="M28" s="55"/>
      <c r="N28" s="55"/>
      <c r="O28" s="55"/>
      <c r="P28" s="55"/>
      <c r="R28" s="13">
        <f>IF(D28="x",2,0)</f>
        <v>0</v>
      </c>
      <c r="S28" s="13">
        <f>IF(F28="x",1,0)</f>
        <v>1</v>
      </c>
      <c r="T28" s="13">
        <f>IF(H28="x",0,0)</f>
        <v>0</v>
      </c>
      <c r="U28" s="13"/>
      <c r="V28" s="4"/>
      <c r="W28" s="4"/>
      <c r="X28" s="13">
        <f t="shared" si="7"/>
        <v>1</v>
      </c>
    </row>
    <row r="29" spans="1:24" x14ac:dyDescent="0.35">
      <c r="A29" s="65" t="s">
        <v>35</v>
      </c>
      <c r="B29" s="66"/>
      <c r="C29" s="11" t="s">
        <v>12</v>
      </c>
      <c r="D29" s="12" t="s">
        <v>85</v>
      </c>
      <c r="E29" s="11" t="s">
        <v>34</v>
      </c>
      <c r="F29" s="12"/>
      <c r="G29" s="11" t="s">
        <v>14</v>
      </c>
      <c r="H29" s="12"/>
      <c r="I29" s="4"/>
      <c r="J29" s="3"/>
      <c r="K29" s="4"/>
      <c r="M29" s="55"/>
      <c r="N29" s="55"/>
      <c r="O29" s="55"/>
      <c r="P29" s="55"/>
      <c r="R29" s="13">
        <f>IF(D29="x",2,0)</f>
        <v>2</v>
      </c>
      <c r="S29" s="13">
        <f>IF(F29="x",1,0)</f>
        <v>0</v>
      </c>
      <c r="T29" s="13">
        <f>IF(H29="x",0,0)</f>
        <v>0</v>
      </c>
      <c r="U29" s="13">
        <f>IF(J29="X",2,0)</f>
        <v>0</v>
      </c>
      <c r="V29" s="4"/>
      <c r="W29" s="4"/>
      <c r="X29" s="13">
        <f t="shared" si="7"/>
        <v>2</v>
      </c>
    </row>
    <row r="30" spans="1:24" x14ac:dyDescent="0.35">
      <c r="A30" s="56" t="s">
        <v>36</v>
      </c>
      <c r="B30" s="57"/>
      <c r="C30" s="11" t="s">
        <v>37</v>
      </c>
      <c r="D30" s="12"/>
      <c r="E30" s="11" t="s">
        <v>34</v>
      </c>
      <c r="F30" s="12" t="s">
        <v>85</v>
      </c>
      <c r="G30" s="11" t="s">
        <v>38</v>
      </c>
      <c r="H30" s="12"/>
      <c r="I30" s="4"/>
      <c r="J30" s="3"/>
      <c r="K30" s="4"/>
      <c r="M30" s="55"/>
      <c r="N30" s="55"/>
      <c r="O30" s="55"/>
      <c r="P30" s="55"/>
      <c r="R30" s="13">
        <f t="shared" ref="R30" si="8">IF(D30="x",2,0)</f>
        <v>0</v>
      </c>
      <c r="S30" s="13">
        <f t="shared" ref="S30" si="9">IF(F30="x",1,0)</f>
        <v>1</v>
      </c>
      <c r="T30" s="13">
        <f t="shared" ref="T30" si="10">IF(H30="x",0,0)</f>
        <v>0</v>
      </c>
      <c r="U30" s="13">
        <f t="shared" ref="U30" si="11">IF(J30="X",2,0)</f>
        <v>0</v>
      </c>
      <c r="V30" s="4"/>
      <c r="W30" s="4"/>
      <c r="X30" s="13">
        <f t="shared" ref="X30" si="12">SUM(R30:V30)</f>
        <v>1</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0</v>
      </c>
      <c r="E32" s="11" t="s">
        <v>41</v>
      </c>
      <c r="F32" s="29" t="b">
        <v>0</v>
      </c>
      <c r="G32" s="11" t="s">
        <v>42</v>
      </c>
      <c r="H32" s="29" t="b">
        <v>0</v>
      </c>
      <c r="I32" s="11" t="s">
        <v>43</v>
      </c>
      <c r="J32" s="29" t="b">
        <v>0</v>
      </c>
      <c r="K32" s="11" t="s">
        <v>44</v>
      </c>
      <c r="L32" s="30" t="b">
        <v>0</v>
      </c>
      <c r="M32" s="11" t="s">
        <v>45</v>
      </c>
      <c r="N32" s="28" t="s">
        <v>145</v>
      </c>
      <c r="O32" s="11" t="s">
        <v>47</v>
      </c>
      <c r="P32" s="30" t="b">
        <v>0</v>
      </c>
      <c r="R32" s="13"/>
      <c r="S32" s="13"/>
      <c r="T32" s="13"/>
      <c r="U32" s="13"/>
      <c r="V32" s="4"/>
      <c r="W32" s="4"/>
      <c r="X32" s="13"/>
    </row>
    <row r="33" spans="1:24" x14ac:dyDescent="0.35">
      <c r="A33" s="64" t="s">
        <v>48</v>
      </c>
      <c r="B33" s="64"/>
      <c r="C33" s="11" t="s">
        <v>11</v>
      </c>
      <c r="D33" s="29" t="b">
        <v>0</v>
      </c>
      <c r="E33" s="11" t="s">
        <v>12</v>
      </c>
      <c r="F33" s="29" t="b">
        <v>0</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0</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0</v>
      </c>
      <c r="E36" s="34" t="s">
        <v>60</v>
      </c>
      <c r="F36" s="36" t="b">
        <v>0</v>
      </c>
      <c r="G36" s="4" t="s">
        <v>61</v>
      </c>
      <c r="H36" s="36" t="b">
        <v>1</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t="s">
        <v>235</v>
      </c>
      <c r="D40" s="4"/>
      <c r="E40" s="4"/>
      <c r="F40" s="4"/>
      <c r="G40" s="4"/>
      <c r="H40" s="4"/>
      <c r="I40" s="4"/>
      <c r="J40" s="4"/>
      <c r="K40" s="4"/>
      <c r="L40" s="4"/>
      <c r="M40" s="4"/>
      <c r="N40" s="4"/>
      <c r="R40" s="13"/>
      <c r="S40" s="13"/>
      <c r="T40" s="13"/>
      <c r="U40" s="13"/>
      <c r="V40" s="4"/>
      <c r="W40" s="4"/>
      <c r="X40" s="13"/>
    </row>
    <row r="41" spans="1:24" x14ac:dyDescent="0.35">
      <c r="A41" s="64" t="s">
        <v>67</v>
      </c>
      <c r="B41" s="64"/>
      <c r="C41" s="22">
        <v>2000</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0.73809523809523803</v>
      </c>
      <c r="J46" s="25"/>
      <c r="K46" s="4"/>
      <c r="R46" s="8"/>
      <c r="S46" s="8"/>
      <c r="T46" s="8"/>
      <c r="U46" s="4"/>
      <c r="V46" s="4"/>
      <c r="W46" s="4"/>
      <c r="X46" s="13">
        <f>SUM(X30+X29+X28+X27+X26+X25+X23+X13+X12)</f>
        <v>20.666666666666664</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M33:P33"/>
    <mergeCell ref="M16:P16"/>
    <mergeCell ref="M17:P17"/>
    <mergeCell ref="M18:P18"/>
    <mergeCell ref="M19:P19"/>
    <mergeCell ref="M20:P20"/>
    <mergeCell ref="M23:P23"/>
    <mergeCell ref="M24:P24"/>
    <mergeCell ref="M25:P25"/>
    <mergeCell ref="M26:P26"/>
    <mergeCell ref="M27:P27"/>
    <mergeCell ref="M28:P28"/>
    <mergeCell ref="M29:P29"/>
    <mergeCell ref="M30:P30"/>
    <mergeCell ref="M31:P31"/>
    <mergeCell ref="A39:B39"/>
    <mergeCell ref="B59:E59"/>
    <mergeCell ref="B6:G6"/>
    <mergeCell ref="A40:B40"/>
    <mergeCell ref="I2:P8"/>
    <mergeCell ref="B7:G7"/>
    <mergeCell ref="A43:B43"/>
    <mergeCell ref="D41:N41"/>
    <mergeCell ref="D42:N42"/>
    <mergeCell ref="D43:N43"/>
    <mergeCell ref="A38:B38"/>
    <mergeCell ref="A36:B36"/>
    <mergeCell ref="C34:N34"/>
    <mergeCell ref="C37:N37"/>
    <mergeCell ref="B54:E54"/>
    <mergeCell ref="A33:B33"/>
    <mergeCell ref="B53:E53"/>
    <mergeCell ref="B55:E55"/>
    <mergeCell ref="B56:E56"/>
    <mergeCell ref="B57:E57"/>
    <mergeCell ref="B58:E58"/>
    <mergeCell ref="A23:K23"/>
    <mergeCell ref="A13:B13"/>
    <mergeCell ref="A12:B12"/>
    <mergeCell ref="A42:B42"/>
    <mergeCell ref="A25:B25"/>
    <mergeCell ref="A26:B26"/>
    <mergeCell ref="A27:B27"/>
    <mergeCell ref="A28:B28"/>
    <mergeCell ref="A29:B29"/>
    <mergeCell ref="A30:B30"/>
    <mergeCell ref="A32:B32"/>
    <mergeCell ref="A34:B34"/>
    <mergeCell ref="A35:B35"/>
    <mergeCell ref="A37:B37"/>
    <mergeCell ref="A41:B41"/>
    <mergeCell ref="C38:N38"/>
    <mergeCell ref="B2:G2"/>
    <mergeCell ref="B3:G3"/>
    <mergeCell ref="B4:G4"/>
    <mergeCell ref="B5:G5"/>
    <mergeCell ref="B8:G8"/>
    <mergeCell ref="M12:P12"/>
    <mergeCell ref="M13:P13"/>
    <mergeCell ref="M14:P14"/>
    <mergeCell ref="M21:P21"/>
    <mergeCell ref="M22:P22"/>
    <mergeCell ref="M15:P15"/>
  </mergeCells>
  <dataValidations count="3">
    <dataValidation type="list" allowBlank="1" showInputMessage="1" showErrorMessage="1" sqref="N32" xr:uid="{3BB7B56D-BEF1-4689-8C21-55AB087E19CB}">
      <formula1>"0-10,11-20,21-30,31-40,41-50,50+"</formula1>
    </dataValidation>
    <dataValidation type="list" allowBlank="1" showInputMessage="1" showErrorMessage="1" sqref="B6:G6" xr:uid="{1B58493B-EBD5-4F87-824F-2A05E9593A7B}">
      <formula1>"Pay and Play, Private, Registered Membership Use, Sports Club/Community Association"</formula1>
    </dataValidation>
    <dataValidation type="list" allowBlank="1" showInputMessage="1" showErrorMessage="1" sqref="B5:G5" xr:uid="{C784169E-3567-45BC-96AD-FCACC59AA1C9}">
      <formula1>"Sheffield City Centre, East Sheffield, South East Sheffield, South Sheffield, South West Sheffield, North West Sheffield, Stocksbridge/Deepcar, Chapeltown/High Green, North East Sheffield"</formula1>
    </dataValidation>
  </dataValidation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F2528-B944-A14D-975F-A90620EB3007}">
  <dimension ref="A2:X72"/>
  <sheetViews>
    <sheetView zoomScale="80" zoomScaleNormal="80" workbookViewId="0">
      <selection activeCell="Q32" sqref="Q32"/>
    </sheetView>
  </sheetViews>
  <sheetFormatPr defaultColWidth="8.453125" defaultRowHeight="14.5" x14ac:dyDescent="0.35"/>
  <cols>
    <col min="1" max="1" width="36.6328125" bestFit="1" customWidth="1"/>
    <col min="2" max="2" width="10.453125" bestFit="1" customWidth="1"/>
    <col min="3" max="3" width="20.6328125" customWidth="1"/>
    <col min="4" max="4" width="3.453125" bestFit="1" customWidth="1"/>
    <col min="5" max="5" width="34.6328125" bestFit="1" customWidth="1"/>
    <col min="6" max="6" width="3.453125" bestFit="1" customWidth="1"/>
    <col min="7" max="7" width="26.453125" bestFit="1" customWidth="1"/>
    <col min="8" max="8" width="3.453125" bestFit="1" customWidth="1"/>
    <col min="9" max="9" width="23.453125" bestFit="1" customWidth="1"/>
    <col min="10" max="10" width="3.453125" bestFit="1" customWidth="1"/>
    <col min="11" max="11" width="19.36328125" bestFit="1" customWidth="1"/>
    <col min="12" max="12" width="3.453125" bestFit="1" customWidth="1"/>
    <col min="13" max="13" width="34.36328125" bestFit="1" customWidth="1"/>
    <col min="14" max="14" width="3.453125" bestFit="1" customWidth="1"/>
    <col min="15" max="15" width="11.90625" bestFit="1" customWidth="1"/>
    <col min="16" max="16" width="3.453125" bestFit="1" customWidth="1"/>
    <col min="18" max="22" width="5.453125" bestFit="1" customWidth="1"/>
    <col min="23" max="24" width="8.453125" customWidth="1"/>
  </cols>
  <sheetData>
    <row r="2" spans="1:24" x14ac:dyDescent="0.35">
      <c r="A2" s="2" t="s">
        <v>1</v>
      </c>
      <c r="B2" s="51" t="s">
        <v>236</v>
      </c>
      <c r="C2" s="52"/>
      <c r="D2" s="52"/>
      <c r="E2" s="52"/>
      <c r="F2" s="52"/>
      <c r="G2" s="53"/>
      <c r="H2" s="3"/>
      <c r="I2" s="54" t="s">
        <v>237</v>
      </c>
      <c r="J2" s="54"/>
      <c r="K2" s="54"/>
      <c r="L2" s="54"/>
      <c r="M2" s="54"/>
      <c r="N2" s="54"/>
      <c r="O2" s="54"/>
      <c r="P2" s="54"/>
      <c r="Q2" s="37"/>
      <c r="R2" s="37"/>
      <c r="S2" s="37"/>
      <c r="T2" s="37"/>
      <c r="U2" s="37"/>
      <c r="V2" s="37"/>
      <c r="W2" s="37"/>
      <c r="X2" s="37"/>
    </row>
    <row r="3" spans="1:24" x14ac:dyDescent="0.35">
      <c r="A3" s="2" t="s">
        <v>2</v>
      </c>
      <c r="B3" s="51" t="s">
        <v>238</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v>1002504</v>
      </c>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52</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239</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240</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0.7857142857142857</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t="s">
        <v>85</v>
      </c>
      <c r="G12" s="11" t="s">
        <v>13</v>
      </c>
      <c r="H12" s="12"/>
      <c r="I12" s="11" t="s">
        <v>14</v>
      </c>
      <c r="J12" s="12" t="s">
        <v>15</v>
      </c>
      <c r="K12" s="11" t="s">
        <v>16</v>
      </c>
      <c r="L12" s="12"/>
      <c r="M12" s="58" t="s">
        <v>0</v>
      </c>
      <c r="N12" s="58"/>
      <c r="O12" s="58"/>
      <c r="P12" s="58"/>
      <c r="R12" s="13">
        <f>IF(D12="X",4,0)</f>
        <v>0</v>
      </c>
      <c r="S12" s="13">
        <f>IF(F12="X",3,0)</f>
        <v>3</v>
      </c>
      <c r="T12" s="13">
        <f>IF(H12="X",2,0)</f>
        <v>0</v>
      </c>
      <c r="U12" s="13">
        <f>IF(J12="X",1,0)</f>
        <v>0</v>
      </c>
      <c r="V12" s="13">
        <f>IF(L12="X",0,0)</f>
        <v>0</v>
      </c>
      <c r="W12" s="4"/>
      <c r="X12" s="13">
        <f>SUM(R12:V12)</f>
        <v>3</v>
      </c>
    </row>
    <row r="13" spans="1:24"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c r="S15" s="13"/>
      <c r="T15" s="13"/>
      <c r="U15" s="13"/>
      <c r="V15" s="13"/>
      <c r="W15" s="4"/>
      <c r="X15" s="13"/>
    </row>
    <row r="16" spans="1:24" x14ac:dyDescent="0.35">
      <c r="A16" s="16" t="s">
        <v>241</v>
      </c>
      <c r="B16" s="16">
        <v>2016655</v>
      </c>
      <c r="C16" s="11" t="s">
        <v>11</v>
      </c>
      <c r="D16" s="12"/>
      <c r="E16" s="11" t="s">
        <v>12</v>
      </c>
      <c r="F16" s="12" t="s">
        <v>85</v>
      </c>
      <c r="G16" s="11" t="s">
        <v>13</v>
      </c>
      <c r="H16" s="12"/>
      <c r="I16" s="11" t="s">
        <v>14</v>
      </c>
      <c r="J16" s="12"/>
      <c r="K16" s="11" t="s">
        <v>16</v>
      </c>
      <c r="L16" s="38"/>
      <c r="M16" s="55"/>
      <c r="N16" s="55"/>
      <c r="O16" s="55"/>
      <c r="P16" s="55"/>
      <c r="R16" s="13">
        <f t="shared" ref="R16:R22" si="0">IF(D16="x",10,0)</f>
        <v>0</v>
      </c>
      <c r="S16" s="13">
        <f>IF(F16="x",8,0)</f>
        <v>8</v>
      </c>
      <c r="T16" s="13">
        <f t="shared" ref="T16:T22" si="1">IF(H16="x",5,0)</f>
        <v>0</v>
      </c>
      <c r="U16" s="13">
        <f t="shared" ref="U16:U22" si="2">IF(J16="X",2,0)</f>
        <v>0</v>
      </c>
      <c r="V16" s="13">
        <f t="shared" ref="V16:V22" si="3">IF(L16="X",0,0)</f>
        <v>0</v>
      </c>
      <c r="W16" s="4"/>
      <c r="X16" s="13">
        <f t="shared" ref="X16:X20" si="4">SUM(R16:V16)</f>
        <v>8</v>
      </c>
    </row>
    <row r="17" spans="1:24" x14ac:dyDescent="0.35">
      <c r="A17" s="16" t="s">
        <v>242</v>
      </c>
      <c r="B17" s="16">
        <v>2011025</v>
      </c>
      <c r="C17" s="11" t="s">
        <v>11</v>
      </c>
      <c r="D17" s="12"/>
      <c r="E17" s="11" t="s">
        <v>12</v>
      </c>
      <c r="F17" s="12" t="s">
        <v>85</v>
      </c>
      <c r="G17" s="11" t="s">
        <v>13</v>
      </c>
      <c r="H17" s="12"/>
      <c r="I17" s="11" t="s">
        <v>14</v>
      </c>
      <c r="J17" s="12"/>
      <c r="K17" s="11" t="s">
        <v>16</v>
      </c>
      <c r="L17" s="38"/>
      <c r="M17" s="55"/>
      <c r="N17" s="55"/>
      <c r="O17" s="55"/>
      <c r="P17" s="55"/>
      <c r="R17" s="13">
        <f t="shared" si="0"/>
        <v>0</v>
      </c>
      <c r="S17" s="13">
        <f>IF(F17="x",8,0)</f>
        <v>8</v>
      </c>
      <c r="T17" s="13">
        <f t="shared" si="1"/>
        <v>0</v>
      </c>
      <c r="U17" s="13">
        <f t="shared" si="2"/>
        <v>0</v>
      </c>
      <c r="V17" s="13">
        <f t="shared" si="3"/>
        <v>0</v>
      </c>
      <c r="W17" s="4"/>
      <c r="X17" s="13">
        <f t="shared" si="4"/>
        <v>8</v>
      </c>
    </row>
    <row r="18" spans="1:24" x14ac:dyDescent="0.35">
      <c r="A18" s="16" t="s">
        <v>243</v>
      </c>
      <c r="B18" s="16">
        <v>2021903</v>
      </c>
      <c r="C18" s="11" t="s">
        <v>11</v>
      </c>
      <c r="D18" s="12"/>
      <c r="E18" s="11" t="s">
        <v>12</v>
      </c>
      <c r="F18" s="12" t="s">
        <v>85</v>
      </c>
      <c r="G18" s="11" t="s">
        <v>13</v>
      </c>
      <c r="H18" s="12"/>
      <c r="I18" s="11" t="s">
        <v>14</v>
      </c>
      <c r="J18" s="12"/>
      <c r="K18" s="11" t="s">
        <v>16</v>
      </c>
      <c r="L18" s="38"/>
      <c r="M18" s="55"/>
      <c r="N18" s="55"/>
      <c r="O18" s="55"/>
      <c r="P18" s="55"/>
      <c r="R18" s="13">
        <f t="shared" si="0"/>
        <v>0</v>
      </c>
      <c r="S18" s="13">
        <f>IF(F18="x",8,0)</f>
        <v>8</v>
      </c>
      <c r="T18" s="13">
        <f t="shared" si="1"/>
        <v>0</v>
      </c>
      <c r="U18" s="13">
        <f t="shared" si="2"/>
        <v>0</v>
      </c>
      <c r="V18" s="13">
        <f t="shared" si="3"/>
        <v>0</v>
      </c>
      <c r="W18" s="4"/>
      <c r="X18" s="13">
        <f t="shared" si="4"/>
        <v>8</v>
      </c>
    </row>
    <row r="19" spans="1:24" x14ac:dyDescent="0.35">
      <c r="A19" s="16" t="s">
        <v>244</v>
      </c>
      <c r="B19" s="16"/>
      <c r="C19" s="11" t="s">
        <v>11</v>
      </c>
      <c r="D19" s="12"/>
      <c r="E19" s="11" t="s">
        <v>12</v>
      </c>
      <c r="F19" s="12" t="s">
        <v>85</v>
      </c>
      <c r="G19" s="11" t="s">
        <v>13</v>
      </c>
      <c r="H19" s="12"/>
      <c r="I19" s="11" t="s">
        <v>14</v>
      </c>
      <c r="J19" s="12"/>
      <c r="K19" s="11" t="s">
        <v>16</v>
      </c>
      <c r="L19" s="38"/>
      <c r="M19" s="55"/>
      <c r="N19" s="55"/>
      <c r="O19" s="55"/>
      <c r="P19" s="55"/>
      <c r="R19" s="13">
        <f t="shared" si="0"/>
        <v>0</v>
      </c>
      <c r="S19" s="13">
        <f>IF(F19="x",8,0)</f>
        <v>8</v>
      </c>
      <c r="T19" s="13">
        <f t="shared" si="1"/>
        <v>0</v>
      </c>
      <c r="U19" s="13">
        <f t="shared" si="2"/>
        <v>0</v>
      </c>
      <c r="V19" s="13">
        <f t="shared" si="3"/>
        <v>0</v>
      </c>
      <c r="W19" s="4"/>
      <c r="X19" s="13">
        <f t="shared" si="4"/>
        <v>8</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ref="S20:S22" si="5">IF(F20="x",8,0)</f>
        <v>0</v>
      </c>
      <c r="T20" s="13">
        <f t="shared" si="1"/>
        <v>0</v>
      </c>
      <c r="U20" s="13">
        <f t="shared" si="2"/>
        <v>0</v>
      </c>
      <c r="V20" s="13">
        <f t="shared" si="3"/>
        <v>0</v>
      </c>
      <c r="W20" s="4"/>
      <c r="X20" s="13">
        <f t="shared" si="4"/>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5"/>
        <v>0</v>
      </c>
      <c r="T21" s="13">
        <f t="shared" si="1"/>
        <v>0</v>
      </c>
      <c r="U21" s="13">
        <f t="shared" si="2"/>
        <v>0</v>
      </c>
      <c r="V21" s="13">
        <f t="shared" si="3"/>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5"/>
        <v>0</v>
      </c>
      <c r="T22" s="13">
        <f t="shared" si="1"/>
        <v>0</v>
      </c>
      <c r="U22" s="13">
        <f t="shared" si="2"/>
        <v>0</v>
      </c>
      <c r="V22" s="13">
        <f t="shared" si="3"/>
        <v>0</v>
      </c>
      <c r="W22" s="4"/>
      <c r="X22" s="13">
        <f>SUM(R22:V22)</f>
        <v>0</v>
      </c>
    </row>
    <row r="23" spans="1:24" x14ac:dyDescent="0.35">
      <c r="A23" s="60" t="s">
        <v>24</v>
      </c>
      <c r="B23" s="61"/>
      <c r="C23" s="62"/>
      <c r="D23" s="62"/>
      <c r="E23" s="62"/>
      <c r="F23" s="62"/>
      <c r="G23" s="62"/>
      <c r="H23" s="62"/>
      <c r="I23" s="62"/>
      <c r="J23" s="62"/>
      <c r="K23" s="63"/>
      <c r="L23" s="12">
        <v>4</v>
      </c>
      <c r="M23" s="58"/>
      <c r="N23" s="58"/>
      <c r="O23" s="58"/>
      <c r="P23" s="58"/>
      <c r="R23" s="13"/>
      <c r="S23" s="13"/>
      <c r="T23" s="13"/>
      <c r="U23" s="13"/>
      <c r="V23" s="13"/>
      <c r="W23" s="4"/>
      <c r="X23" s="13">
        <f>SUM(X15:X22)/L23</f>
        <v>8</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t="s">
        <v>85</v>
      </c>
      <c r="E25" s="11" t="s">
        <v>27</v>
      </c>
      <c r="F25" s="12"/>
      <c r="G25" s="11" t="s">
        <v>28</v>
      </c>
      <c r="H25" s="12" t="s">
        <v>15</v>
      </c>
      <c r="I25" s="4"/>
      <c r="J25" s="3"/>
      <c r="K25" s="4"/>
      <c r="M25" s="55"/>
      <c r="N25" s="55"/>
      <c r="O25" s="55"/>
      <c r="P25" s="55"/>
      <c r="R25" s="13">
        <f>IF(D25="x",2,0)</f>
        <v>2</v>
      </c>
      <c r="S25" s="13">
        <f>IF(F25="x",1,0)</f>
        <v>0</v>
      </c>
      <c r="T25" s="13">
        <f>IF(H25="x",0,0)</f>
        <v>0</v>
      </c>
      <c r="U25" s="13"/>
      <c r="V25" s="4"/>
      <c r="W25" s="4"/>
      <c r="X25" s="13">
        <f t="shared" ref="X25:X29" si="6">SUM(R25:V25)</f>
        <v>2</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t="s">
        <v>85</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6"/>
        <v>2</v>
      </c>
    </row>
    <row r="28" spans="1:24" x14ac:dyDescent="0.35">
      <c r="A28" s="56" t="s">
        <v>33</v>
      </c>
      <c r="B28" s="57"/>
      <c r="C28" s="11" t="s">
        <v>12</v>
      </c>
      <c r="D28" s="12" t="s">
        <v>85</v>
      </c>
      <c r="E28" s="11" t="s">
        <v>34</v>
      </c>
      <c r="F28" s="12"/>
      <c r="G28" s="11" t="s">
        <v>14</v>
      </c>
      <c r="H28" s="12" t="s">
        <v>15</v>
      </c>
      <c r="I28" s="4"/>
      <c r="J28" s="3"/>
      <c r="K28" s="4"/>
      <c r="M28" s="55"/>
      <c r="N28" s="55"/>
      <c r="O28" s="55"/>
      <c r="P28" s="55"/>
      <c r="R28" s="13">
        <f>IF(D28="x",2,0)</f>
        <v>2</v>
      </c>
      <c r="S28" s="13">
        <f>IF(F28="x",1,0)</f>
        <v>0</v>
      </c>
      <c r="T28" s="13">
        <f>IF(H28="x",0,0)</f>
        <v>0</v>
      </c>
      <c r="U28" s="13"/>
      <c r="V28" s="4"/>
      <c r="W28" s="4"/>
      <c r="X28" s="13">
        <f t="shared" si="6"/>
        <v>2</v>
      </c>
    </row>
    <row r="29" spans="1:24" x14ac:dyDescent="0.35">
      <c r="A29" s="65" t="s">
        <v>35</v>
      </c>
      <c r="B29" s="66"/>
      <c r="C29" s="11" t="s">
        <v>12</v>
      </c>
      <c r="D29" s="12" t="s">
        <v>85</v>
      </c>
      <c r="E29" s="11" t="s">
        <v>34</v>
      </c>
      <c r="F29" s="12"/>
      <c r="G29" s="11" t="s">
        <v>14</v>
      </c>
      <c r="H29" s="12"/>
      <c r="I29" s="4"/>
      <c r="J29" s="3"/>
      <c r="K29" s="4"/>
      <c r="M29" s="55" t="s">
        <v>245</v>
      </c>
      <c r="N29" s="55"/>
      <c r="O29" s="55"/>
      <c r="P29" s="55"/>
      <c r="R29" s="13">
        <f>IF(D29="x",2,0)</f>
        <v>2</v>
      </c>
      <c r="S29" s="13">
        <f>IF(F29="x",1,0)</f>
        <v>0</v>
      </c>
      <c r="T29" s="13">
        <f>IF(H29="x",0,0)</f>
        <v>0</v>
      </c>
      <c r="U29" s="13">
        <f>IF(J29="X",2,0)</f>
        <v>0</v>
      </c>
      <c r="V29" s="4"/>
      <c r="W29" s="4"/>
      <c r="X29" s="13">
        <f t="shared" si="6"/>
        <v>2</v>
      </c>
    </row>
    <row r="30" spans="1:24" x14ac:dyDescent="0.35">
      <c r="A30" s="56" t="s">
        <v>36</v>
      </c>
      <c r="B30" s="57"/>
      <c r="C30" s="11" t="s">
        <v>37</v>
      </c>
      <c r="D30" s="12"/>
      <c r="E30" s="11" t="s">
        <v>34</v>
      </c>
      <c r="F30" s="12" t="s">
        <v>85</v>
      </c>
      <c r="G30" s="11" t="s">
        <v>38</v>
      </c>
      <c r="H30" s="12"/>
      <c r="I30" s="4"/>
      <c r="J30" s="3"/>
      <c r="K30" s="4"/>
      <c r="M30" s="55"/>
      <c r="N30" s="55"/>
      <c r="O30" s="55"/>
      <c r="P30" s="55"/>
      <c r="R30" s="13">
        <f>IF(D30="x",2,0)</f>
        <v>0</v>
      </c>
      <c r="S30" s="13">
        <f>IF(F30="x",1,0)</f>
        <v>1</v>
      </c>
      <c r="T30" s="13">
        <f>IF(H30="x",0,0)</f>
        <v>0</v>
      </c>
      <c r="U30" s="13">
        <f>IF(J30="X",2,0)</f>
        <v>0</v>
      </c>
      <c r="V30" s="4"/>
      <c r="W30" s="4"/>
      <c r="X30" s="13">
        <f t="shared" ref="X30" si="7">SUM(R30:V30)</f>
        <v>1</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1</v>
      </c>
      <c r="E32" s="11" t="s">
        <v>41</v>
      </c>
      <c r="F32" s="29" t="b">
        <v>1</v>
      </c>
      <c r="G32" s="11" t="s">
        <v>42</v>
      </c>
      <c r="H32" s="29" t="b">
        <v>1</v>
      </c>
      <c r="I32" s="11" t="s">
        <v>43</v>
      </c>
      <c r="J32" s="29" t="b">
        <v>1</v>
      </c>
      <c r="K32" s="11" t="s">
        <v>44</v>
      </c>
      <c r="L32" s="30" t="b">
        <v>0</v>
      </c>
      <c r="M32" s="11" t="s">
        <v>45</v>
      </c>
      <c r="N32" s="28" t="s">
        <v>139</v>
      </c>
      <c r="O32" s="11" t="s">
        <v>47</v>
      </c>
      <c r="P32" s="30" t="b">
        <v>0</v>
      </c>
      <c r="R32" s="13"/>
      <c r="S32" s="13"/>
      <c r="T32" s="13"/>
      <c r="U32" s="13"/>
      <c r="V32" s="4"/>
      <c r="W32" s="4"/>
      <c r="X32" s="13"/>
    </row>
    <row r="33" spans="1:24" x14ac:dyDescent="0.35">
      <c r="A33" s="64" t="s">
        <v>48</v>
      </c>
      <c r="B33" s="64"/>
      <c r="C33" s="11" t="s">
        <v>11</v>
      </c>
      <c r="D33" s="29" t="b">
        <v>0</v>
      </c>
      <c r="E33" s="11" t="s">
        <v>12</v>
      </c>
      <c r="F33" s="29" t="b">
        <v>1</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1</v>
      </c>
      <c r="E35" s="22" t="s">
        <v>53</v>
      </c>
      <c r="F35" s="33" t="b">
        <v>1</v>
      </c>
      <c r="G35" s="22" t="s">
        <v>54</v>
      </c>
      <c r="H35" s="33" t="b">
        <v>1</v>
      </c>
      <c r="I35" s="11" t="s">
        <v>55</v>
      </c>
      <c r="J35" s="29" t="b">
        <v>1</v>
      </c>
      <c r="K35" s="11" t="s">
        <v>56</v>
      </c>
      <c r="L35" s="30" t="b">
        <v>0</v>
      </c>
      <c r="M35" s="31" t="s">
        <v>57</v>
      </c>
      <c r="N35" s="30" t="b">
        <v>0</v>
      </c>
      <c r="R35" s="13"/>
      <c r="S35" s="13"/>
      <c r="T35" s="13"/>
      <c r="U35" s="13"/>
      <c r="V35" s="4"/>
      <c r="W35" s="4"/>
      <c r="X35" s="13"/>
    </row>
    <row r="36" spans="1:24" x14ac:dyDescent="0.35">
      <c r="A36" s="64" t="s">
        <v>58</v>
      </c>
      <c r="B36" s="64"/>
      <c r="C36" s="34" t="s">
        <v>59</v>
      </c>
      <c r="D36" s="35" t="b">
        <v>1</v>
      </c>
      <c r="E36" s="34" t="s">
        <v>60</v>
      </c>
      <c r="F36" s="36" t="b">
        <v>1</v>
      </c>
      <c r="G36" s="4" t="s">
        <v>61</v>
      </c>
      <c r="H36" s="36" t="b">
        <v>1</v>
      </c>
      <c r="I36" s="34" t="s">
        <v>62</v>
      </c>
      <c r="J36" s="29" t="b">
        <v>1</v>
      </c>
      <c r="K36" s="4"/>
      <c r="M36" s="1"/>
      <c r="R36" s="13"/>
      <c r="S36" s="13"/>
      <c r="T36" s="13"/>
      <c r="U36" s="13"/>
      <c r="V36" s="4"/>
      <c r="W36" s="4"/>
      <c r="X36" s="13"/>
    </row>
    <row r="37" spans="1:24" x14ac:dyDescent="0.35">
      <c r="A37" s="64" t="s">
        <v>63</v>
      </c>
      <c r="B37" s="64"/>
      <c r="C37" s="68" t="s">
        <v>246</v>
      </c>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c r="D40" s="4"/>
      <c r="E40" s="4"/>
      <c r="F40" s="4"/>
      <c r="G40" s="4"/>
      <c r="H40" s="4"/>
      <c r="I40" s="4"/>
      <c r="J40" s="4"/>
      <c r="K40" s="4"/>
      <c r="L40" s="4"/>
      <c r="M40" s="4"/>
      <c r="N40" s="4"/>
      <c r="R40" s="13"/>
      <c r="S40" s="13"/>
      <c r="T40" s="13"/>
      <c r="U40" s="13"/>
      <c r="V40" s="4"/>
      <c r="W40" s="4"/>
      <c r="X40" s="13"/>
    </row>
    <row r="41" spans="1:24" ht="42" x14ac:dyDescent="0.35">
      <c r="A41" s="64" t="s">
        <v>67</v>
      </c>
      <c r="B41" s="64"/>
      <c r="C41" s="39" t="s">
        <v>247</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v>2014</v>
      </c>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v>2010</v>
      </c>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0.7857142857142857</v>
      </c>
      <c r="J46" s="25"/>
      <c r="K46" s="4"/>
      <c r="R46" s="8"/>
      <c r="S46" s="8"/>
      <c r="T46" s="8"/>
      <c r="U46" s="4"/>
      <c r="V46" s="4"/>
      <c r="W46" s="4"/>
      <c r="X46" s="13">
        <f>SUM(X30+X29+X28+X27+X26+X25+X23+X13+X12)</f>
        <v>22</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B5:G5" xr:uid="{B59F4B2F-E9B4-B24E-8223-6EF440C21B78}">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7CA28F1D-3F30-8D47-B124-9B1DC5F1D3F7}">
      <formula1>"Pay and Play, Private, Registered Membership Use, Sports Club/Community Association"</formula1>
    </dataValidation>
    <dataValidation type="list" allowBlank="1" showInputMessage="1" showErrorMessage="1" sqref="N32" xr:uid="{DC0E97BE-6AAB-C14D-AE4E-FCDBC00D3D76}">
      <formula1>"0-10,11-20,21-30,31-40,41-50,50+"</formula1>
    </dataValidation>
  </dataValidation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56D1-7BB9-4C3F-AE12-B908FB78AD02}">
  <dimension ref="A2:X72"/>
  <sheetViews>
    <sheetView workbookViewId="0">
      <selection activeCell="Z12" sqref="Z12"/>
    </sheetView>
  </sheetViews>
  <sheetFormatPr defaultColWidth="8.453125" defaultRowHeight="14.5" x14ac:dyDescent="0.35"/>
  <cols>
    <col min="1" max="1" width="36.6328125" bestFit="1" customWidth="1"/>
    <col min="2" max="2" width="10.453125" bestFit="1" customWidth="1"/>
    <col min="3" max="3" width="18.453125" bestFit="1" customWidth="1"/>
    <col min="4" max="4" width="3.453125" bestFit="1" customWidth="1"/>
    <col min="5" max="5" width="34.6328125" bestFit="1" customWidth="1"/>
    <col min="6" max="6" width="3.453125" bestFit="1" customWidth="1"/>
    <col min="7" max="7" width="26.453125" bestFit="1" customWidth="1"/>
    <col min="8" max="8" width="3.453125" bestFit="1" customWidth="1"/>
    <col min="9" max="9" width="23.453125" bestFit="1" customWidth="1"/>
    <col min="10" max="10" width="3.453125" bestFit="1" customWidth="1"/>
    <col min="11" max="11" width="19.36328125" bestFit="1" customWidth="1"/>
    <col min="12" max="12" width="3.453125" bestFit="1" customWidth="1"/>
    <col min="13" max="13" width="34.36328125" bestFit="1" customWidth="1"/>
    <col min="14" max="14" width="3.453125" bestFit="1" customWidth="1"/>
    <col min="15" max="15" width="11.90625" bestFit="1" customWidth="1"/>
    <col min="16" max="16" width="3.453125" bestFit="1" customWidth="1"/>
    <col min="18" max="22" width="5.453125" bestFit="1" customWidth="1"/>
  </cols>
  <sheetData>
    <row r="2" spans="1:24" x14ac:dyDescent="0.35">
      <c r="A2" s="2" t="s">
        <v>1</v>
      </c>
      <c r="B2" s="51" t="s">
        <v>248</v>
      </c>
      <c r="C2" s="52"/>
      <c r="D2" s="52"/>
      <c r="E2" s="52"/>
      <c r="F2" s="52"/>
      <c r="G2" s="53"/>
      <c r="H2" s="3"/>
      <c r="I2" s="54" t="s">
        <v>249</v>
      </c>
      <c r="J2" s="54"/>
      <c r="K2" s="54"/>
      <c r="L2" s="54"/>
      <c r="M2" s="54"/>
      <c r="N2" s="54"/>
      <c r="O2" s="54"/>
      <c r="P2" s="54"/>
      <c r="Q2" s="37"/>
      <c r="R2" s="37"/>
      <c r="S2" s="37"/>
      <c r="T2" s="37"/>
      <c r="U2" s="37"/>
      <c r="V2" s="37"/>
      <c r="W2" s="37"/>
      <c r="X2" s="37"/>
    </row>
    <row r="3" spans="1:24" x14ac:dyDescent="0.35">
      <c r="A3" s="2" t="s">
        <v>2</v>
      </c>
      <c r="B3" s="51" t="s">
        <v>250</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v>1011565</v>
      </c>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93</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251</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252</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0.7857142857142857</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t="s">
        <v>85</v>
      </c>
      <c r="G12" s="11" t="s">
        <v>13</v>
      </c>
      <c r="H12" s="12"/>
      <c r="I12" s="11" t="s">
        <v>14</v>
      </c>
      <c r="J12" s="12" t="s">
        <v>15</v>
      </c>
      <c r="K12" s="11" t="s">
        <v>16</v>
      </c>
      <c r="L12" s="12"/>
      <c r="M12" s="58" t="s">
        <v>0</v>
      </c>
      <c r="N12" s="58"/>
      <c r="O12" s="58"/>
      <c r="P12" s="58"/>
      <c r="R12" s="13">
        <f>IF(D12="X",4,0)</f>
        <v>0</v>
      </c>
      <c r="S12" s="13">
        <f>IF(F12="X",3,0)</f>
        <v>3</v>
      </c>
      <c r="T12" s="13">
        <f>IF(H12="X",2,0)</f>
        <v>0</v>
      </c>
      <c r="U12" s="13">
        <f>IF(J12="X",1,0)</f>
        <v>0</v>
      </c>
      <c r="V12" s="13">
        <f>IF(L12="X",0,0)</f>
        <v>0</v>
      </c>
      <c r="W12" s="4"/>
      <c r="X12" s="13">
        <f>SUM(R12:V12)</f>
        <v>3</v>
      </c>
    </row>
    <row r="13" spans="1:24"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c r="S15" s="13"/>
      <c r="T15" s="13"/>
      <c r="U15" s="13"/>
      <c r="V15" s="13"/>
      <c r="W15" s="4"/>
      <c r="X15" s="13"/>
    </row>
    <row r="16" spans="1:24" x14ac:dyDescent="0.35">
      <c r="A16" s="16" t="s">
        <v>253</v>
      </c>
      <c r="B16" s="16">
        <v>2009676</v>
      </c>
      <c r="C16" s="11" t="s">
        <v>11</v>
      </c>
      <c r="D16" s="12"/>
      <c r="E16" s="11" t="s">
        <v>12</v>
      </c>
      <c r="F16" s="12" t="s">
        <v>85</v>
      </c>
      <c r="G16" s="11" t="s">
        <v>13</v>
      </c>
      <c r="H16" s="12"/>
      <c r="I16" s="11" t="s">
        <v>14</v>
      </c>
      <c r="J16" s="12"/>
      <c r="K16" s="11" t="s">
        <v>16</v>
      </c>
      <c r="L16" s="38"/>
      <c r="M16" s="55"/>
      <c r="N16" s="55"/>
      <c r="O16" s="55"/>
      <c r="P16" s="55"/>
      <c r="R16" s="13">
        <f t="shared" ref="R16:R22" si="0">IF(D16="x",10,0)</f>
        <v>0</v>
      </c>
      <c r="S16" s="13">
        <f>IF(F16="x",8,0)</f>
        <v>8</v>
      </c>
      <c r="T16" s="13">
        <f t="shared" ref="T16:T22" si="1">IF(H16="x",5,0)</f>
        <v>0</v>
      </c>
      <c r="U16" s="13">
        <f t="shared" ref="U16:U22" si="2">IF(J16="X",2,0)</f>
        <v>0</v>
      </c>
      <c r="V16" s="13">
        <f t="shared" ref="V16:V22" si="3">IF(L16="X",0,0)</f>
        <v>0</v>
      </c>
      <c r="W16" s="4"/>
      <c r="X16" s="13">
        <f t="shared" ref="X16:X20" si="4">SUM(R16:V16)</f>
        <v>8</v>
      </c>
    </row>
    <row r="17" spans="1:24" x14ac:dyDescent="0.35">
      <c r="A17" s="16"/>
      <c r="B17" s="16"/>
      <c r="C17" s="11" t="s">
        <v>11</v>
      </c>
      <c r="D17" s="12"/>
      <c r="E17" s="11" t="s">
        <v>12</v>
      </c>
      <c r="F17" s="12"/>
      <c r="G17" s="11" t="s">
        <v>13</v>
      </c>
      <c r="H17" s="12"/>
      <c r="I17" s="11" t="s">
        <v>14</v>
      </c>
      <c r="J17" s="12"/>
      <c r="K17" s="11" t="s">
        <v>16</v>
      </c>
      <c r="L17" s="38"/>
      <c r="M17" s="55"/>
      <c r="N17" s="55"/>
      <c r="O17" s="55"/>
      <c r="P17" s="55"/>
      <c r="R17" s="13">
        <f t="shared" si="0"/>
        <v>0</v>
      </c>
      <c r="S17" s="13">
        <f t="shared" ref="S17:S22" si="5">IF(F17="x",8,0)</f>
        <v>0</v>
      </c>
      <c r="T17" s="13">
        <f t="shared" si="1"/>
        <v>0</v>
      </c>
      <c r="U17" s="13">
        <f t="shared" si="2"/>
        <v>0</v>
      </c>
      <c r="V17" s="13">
        <f t="shared" si="3"/>
        <v>0</v>
      </c>
      <c r="W17" s="4"/>
      <c r="X17" s="13">
        <f t="shared" si="4"/>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si="5"/>
        <v>0</v>
      </c>
      <c r="T18" s="13">
        <f t="shared" si="1"/>
        <v>0</v>
      </c>
      <c r="U18" s="13">
        <f t="shared" si="2"/>
        <v>0</v>
      </c>
      <c r="V18" s="13">
        <f t="shared" si="3"/>
        <v>0</v>
      </c>
      <c r="W18" s="4"/>
      <c r="X18" s="13">
        <f t="shared" si="4"/>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5"/>
        <v>0</v>
      </c>
      <c r="T19" s="13">
        <f t="shared" si="1"/>
        <v>0</v>
      </c>
      <c r="U19" s="13">
        <f t="shared" si="2"/>
        <v>0</v>
      </c>
      <c r="V19" s="13">
        <f t="shared" si="3"/>
        <v>0</v>
      </c>
      <c r="W19" s="4"/>
      <c r="X19" s="13">
        <f t="shared" si="4"/>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5"/>
        <v>0</v>
      </c>
      <c r="T20" s="13">
        <f t="shared" si="1"/>
        <v>0</v>
      </c>
      <c r="U20" s="13">
        <f t="shared" si="2"/>
        <v>0</v>
      </c>
      <c r="V20" s="13">
        <f t="shared" si="3"/>
        <v>0</v>
      </c>
      <c r="W20" s="4"/>
      <c r="X20" s="13">
        <f t="shared" si="4"/>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5"/>
        <v>0</v>
      </c>
      <c r="T21" s="13">
        <f t="shared" si="1"/>
        <v>0</v>
      </c>
      <c r="U21" s="13">
        <f t="shared" si="2"/>
        <v>0</v>
      </c>
      <c r="V21" s="13">
        <f t="shared" si="3"/>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5"/>
        <v>0</v>
      </c>
      <c r="T22" s="13">
        <f t="shared" si="1"/>
        <v>0</v>
      </c>
      <c r="U22" s="13">
        <f t="shared" si="2"/>
        <v>0</v>
      </c>
      <c r="V22" s="13">
        <f t="shared" si="3"/>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SUM(X15:X22)/L23</f>
        <v>8</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t="s">
        <v>85</v>
      </c>
      <c r="E25" s="11" t="s">
        <v>27</v>
      </c>
      <c r="F25" s="12"/>
      <c r="G25" s="11" t="s">
        <v>28</v>
      </c>
      <c r="H25" s="12" t="s">
        <v>15</v>
      </c>
      <c r="I25" s="4"/>
      <c r="J25" s="3"/>
      <c r="K25" s="4"/>
      <c r="M25" s="55"/>
      <c r="N25" s="55"/>
      <c r="O25" s="55"/>
      <c r="P25" s="55"/>
      <c r="R25" s="13">
        <f>IF(D25="x",2,0)</f>
        <v>2</v>
      </c>
      <c r="S25" s="13">
        <f>IF(F25="x",1,0)</f>
        <v>0</v>
      </c>
      <c r="T25" s="13">
        <f>IF(H25="x",0,0)</f>
        <v>0</v>
      </c>
      <c r="U25" s="13"/>
      <c r="V25" s="4"/>
      <c r="W25" s="4"/>
      <c r="X25" s="13">
        <f t="shared" ref="X25:X29" si="6">SUM(R25:V25)</f>
        <v>2</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t="s">
        <v>85</v>
      </c>
      <c r="E27" s="11" t="s">
        <v>12</v>
      </c>
      <c r="F27" s="12"/>
      <c r="G27" s="22" t="s">
        <v>13</v>
      </c>
      <c r="H27" s="12"/>
      <c r="I27" s="11" t="s">
        <v>14</v>
      </c>
      <c r="J27" s="12" t="s">
        <v>15</v>
      </c>
      <c r="K27" s="4"/>
      <c r="M27" s="55"/>
      <c r="N27" s="55"/>
      <c r="O27" s="55"/>
      <c r="P27" s="55"/>
      <c r="R27" s="13">
        <f>IF(D27="x",3,0)</f>
        <v>3</v>
      </c>
      <c r="S27" s="13">
        <f>IF(F27="x",2,0)</f>
        <v>0</v>
      </c>
      <c r="T27" s="13">
        <f>IF(H27="x",1,0)</f>
        <v>0</v>
      </c>
      <c r="U27" s="13">
        <f>IF(J27="X",0,0)</f>
        <v>0</v>
      </c>
      <c r="V27" s="4"/>
      <c r="W27" s="4"/>
      <c r="X27" s="13">
        <f t="shared" si="6"/>
        <v>3</v>
      </c>
    </row>
    <row r="28" spans="1:24" x14ac:dyDescent="0.35">
      <c r="A28" s="56" t="s">
        <v>33</v>
      </c>
      <c r="B28" s="57"/>
      <c r="C28" s="11" t="s">
        <v>12</v>
      </c>
      <c r="D28" s="12"/>
      <c r="E28" s="11" t="s">
        <v>34</v>
      </c>
      <c r="F28" s="12" t="s">
        <v>85</v>
      </c>
      <c r="G28" s="11" t="s">
        <v>14</v>
      </c>
      <c r="H28" s="12" t="s">
        <v>15</v>
      </c>
      <c r="I28" s="4"/>
      <c r="J28" s="3"/>
      <c r="K28" s="4"/>
      <c r="M28" s="55"/>
      <c r="N28" s="55"/>
      <c r="O28" s="55"/>
      <c r="P28" s="55"/>
      <c r="R28" s="13">
        <f>IF(D28="x",2,0)</f>
        <v>0</v>
      </c>
      <c r="S28" s="13">
        <f>IF(F28="x",1,0)</f>
        <v>1</v>
      </c>
      <c r="T28" s="13">
        <f>IF(H28="x",0,0)</f>
        <v>0</v>
      </c>
      <c r="U28" s="13"/>
      <c r="V28" s="4"/>
      <c r="W28" s="4"/>
      <c r="X28" s="13">
        <f t="shared" si="6"/>
        <v>1</v>
      </c>
    </row>
    <row r="29" spans="1:24" x14ac:dyDescent="0.35">
      <c r="A29" s="65" t="s">
        <v>35</v>
      </c>
      <c r="B29" s="66"/>
      <c r="C29" s="11" t="s">
        <v>12</v>
      </c>
      <c r="D29" s="12"/>
      <c r="E29" s="11" t="s">
        <v>34</v>
      </c>
      <c r="F29" s="12" t="s">
        <v>85</v>
      </c>
      <c r="G29" s="11" t="s">
        <v>14</v>
      </c>
      <c r="H29" s="12"/>
      <c r="I29" s="4"/>
      <c r="J29" s="3"/>
      <c r="K29" s="4"/>
      <c r="M29" s="55"/>
      <c r="N29" s="55"/>
      <c r="O29" s="55"/>
      <c r="P29" s="55"/>
      <c r="R29" s="13">
        <f>IF(D29="x",2,0)</f>
        <v>0</v>
      </c>
      <c r="S29" s="13">
        <f>IF(F29="x",1,0)</f>
        <v>1</v>
      </c>
      <c r="T29" s="13">
        <f>IF(H29="x",0,0)</f>
        <v>0</v>
      </c>
      <c r="U29" s="13">
        <f>IF(J29="X",2,0)</f>
        <v>0</v>
      </c>
      <c r="V29" s="4"/>
      <c r="W29" s="4"/>
      <c r="X29" s="13">
        <f t="shared" si="6"/>
        <v>1</v>
      </c>
    </row>
    <row r="30" spans="1:24" x14ac:dyDescent="0.35">
      <c r="A30" s="56" t="s">
        <v>36</v>
      </c>
      <c r="B30" s="57"/>
      <c r="C30" s="11" t="s">
        <v>37</v>
      </c>
      <c r="D30" s="12" t="s">
        <v>85</v>
      </c>
      <c r="E30" s="11" t="s">
        <v>34</v>
      </c>
      <c r="F30" s="12"/>
      <c r="G30" s="11" t="s">
        <v>38</v>
      </c>
      <c r="H30" s="12"/>
      <c r="I30" s="4"/>
      <c r="J30" s="3"/>
      <c r="K30" s="4"/>
      <c r="M30" s="55"/>
      <c r="N30" s="55"/>
      <c r="O30" s="55"/>
      <c r="P30" s="55"/>
      <c r="R30" s="13">
        <f>IF(D30="x",2,0)</f>
        <v>2</v>
      </c>
      <c r="S30" s="13">
        <f>IF(F30="x",1,0)</f>
        <v>0</v>
      </c>
      <c r="T30" s="13">
        <f>IF(H30="x",0,0)</f>
        <v>0</v>
      </c>
      <c r="U30" s="13">
        <f>IF(J30="X",2,0)</f>
        <v>0</v>
      </c>
      <c r="V30" s="4"/>
      <c r="W30" s="4"/>
      <c r="X30" s="13">
        <f t="shared" ref="X30" si="7">SUM(R30:V30)</f>
        <v>2</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1</v>
      </c>
      <c r="E32" s="11" t="s">
        <v>41</v>
      </c>
      <c r="F32" s="29" t="b">
        <v>0</v>
      </c>
      <c r="G32" s="11" t="s">
        <v>42</v>
      </c>
      <c r="H32" s="29" t="b">
        <v>1</v>
      </c>
      <c r="I32" s="11" t="s">
        <v>43</v>
      </c>
      <c r="J32" s="29" t="b">
        <v>0</v>
      </c>
      <c r="K32" s="11" t="s">
        <v>44</v>
      </c>
      <c r="L32" s="30" t="b">
        <v>0</v>
      </c>
      <c r="M32" s="11" t="s">
        <v>45</v>
      </c>
      <c r="N32" s="28"/>
      <c r="O32" s="11" t="s">
        <v>47</v>
      </c>
      <c r="P32" s="30" t="b">
        <v>1</v>
      </c>
      <c r="R32" s="13"/>
      <c r="S32" s="13"/>
      <c r="T32" s="13"/>
      <c r="U32" s="13"/>
      <c r="V32" s="4"/>
      <c r="W32" s="4"/>
      <c r="X32" s="13"/>
    </row>
    <row r="33" spans="1:24" x14ac:dyDescent="0.35">
      <c r="A33" s="64" t="s">
        <v>48</v>
      </c>
      <c r="B33" s="64"/>
      <c r="C33" s="11" t="s">
        <v>11</v>
      </c>
      <c r="D33" s="29" t="b">
        <v>0</v>
      </c>
      <c r="E33" s="11" t="s">
        <v>12</v>
      </c>
      <c r="F33" s="29" t="b">
        <v>0</v>
      </c>
      <c r="G33" s="11" t="s">
        <v>13</v>
      </c>
      <c r="H33" s="29" t="b">
        <v>0</v>
      </c>
      <c r="I33" s="11" t="s">
        <v>14</v>
      </c>
      <c r="J33" s="29" t="b">
        <v>0</v>
      </c>
      <c r="K33" s="11" t="s">
        <v>16</v>
      </c>
      <c r="L33" s="30" t="b">
        <v>0</v>
      </c>
      <c r="M33" s="67" t="s">
        <v>254</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1</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1</v>
      </c>
      <c r="E36" s="34" t="s">
        <v>60</v>
      </c>
      <c r="F36" s="36" t="b">
        <v>0</v>
      </c>
      <c r="G36" s="4" t="s">
        <v>61</v>
      </c>
      <c r="H36" s="36" t="b">
        <v>0</v>
      </c>
      <c r="I36" s="34" t="s">
        <v>62</v>
      </c>
      <c r="J36" s="29" t="b">
        <v>0</v>
      </c>
      <c r="K36" s="4"/>
      <c r="M36" s="1"/>
      <c r="R36" s="13"/>
      <c r="S36" s="13"/>
      <c r="T36" s="13"/>
      <c r="U36" s="13"/>
      <c r="V36" s="4"/>
      <c r="W36" s="4"/>
      <c r="X36" s="13"/>
    </row>
    <row r="37" spans="1:24" x14ac:dyDescent="0.35">
      <c r="A37" s="64" t="s">
        <v>63</v>
      </c>
      <c r="B37" s="64"/>
      <c r="C37" s="68" t="s">
        <v>252</v>
      </c>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t="s">
        <v>255</v>
      </c>
      <c r="D40" s="4"/>
      <c r="E40" s="4"/>
      <c r="F40" s="4"/>
      <c r="G40" s="4"/>
      <c r="H40" s="4"/>
      <c r="I40" s="4"/>
      <c r="J40" s="4"/>
      <c r="K40" s="4"/>
      <c r="L40" s="4"/>
      <c r="M40" s="4"/>
      <c r="N40" s="4"/>
      <c r="R40" s="13"/>
      <c r="S40" s="13"/>
      <c r="T40" s="13"/>
      <c r="U40" s="13"/>
      <c r="V40" s="4"/>
      <c r="W40" s="4"/>
      <c r="X40" s="13"/>
    </row>
    <row r="41" spans="1:24" x14ac:dyDescent="0.35">
      <c r="A41" s="64" t="s">
        <v>67</v>
      </c>
      <c r="B41" s="64"/>
      <c r="C41" s="22">
        <v>1958</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v>2004</v>
      </c>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0.7857142857142857</v>
      </c>
      <c r="J46" s="25"/>
      <c r="K46" s="4"/>
      <c r="R46" s="8"/>
      <c r="S46" s="8"/>
      <c r="T46" s="8"/>
      <c r="U46" s="4"/>
      <c r="V46" s="4"/>
      <c r="W46" s="4"/>
      <c r="X46" s="13">
        <f>SUM(X30+X29+X28+X27+X26+X25+X23+X13+X12)</f>
        <v>22</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B5:G5" xr:uid="{A278F154-750B-49C1-A489-393EE8F88178}">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FF5850F6-00F9-4755-904B-DD96D2921723}">
      <formula1>"Pay and Play, Private, Registered Membership Use, Sports Club/Community Association"</formula1>
    </dataValidation>
    <dataValidation type="list" allowBlank="1" showInputMessage="1" showErrorMessage="1" sqref="N32" xr:uid="{54EC5B26-BAA5-485A-9E39-678E9AE42EBC}">
      <formula1>"0-10,11-20,21-30,31-40,41-50,50+"</formula1>
    </dataValidation>
  </dataValidation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46E24-F64B-4067-ADB5-3341DB9E0E99}">
  <dimension ref="A2:X72"/>
  <sheetViews>
    <sheetView workbookViewId="0">
      <selection activeCell="C37" sqref="C37:N37"/>
    </sheetView>
  </sheetViews>
  <sheetFormatPr defaultColWidth="8.453125" defaultRowHeight="14.5" x14ac:dyDescent="0.35"/>
  <cols>
    <col min="1" max="1" width="36.6328125" bestFit="1" customWidth="1"/>
    <col min="2" max="2" width="10.453125" bestFit="1" customWidth="1"/>
    <col min="3" max="3" width="18.453125" bestFit="1" customWidth="1"/>
    <col min="4" max="4" width="3.453125" bestFit="1" customWidth="1"/>
    <col min="5" max="5" width="34.6328125" bestFit="1" customWidth="1"/>
    <col min="6" max="6" width="3.453125" bestFit="1" customWidth="1"/>
    <col min="7" max="7" width="26.453125" bestFit="1" customWidth="1"/>
    <col min="8" max="8" width="3.453125" bestFit="1" customWidth="1"/>
    <col min="9" max="9" width="23.453125" bestFit="1" customWidth="1"/>
    <col min="10" max="10" width="3.453125" bestFit="1" customWidth="1"/>
    <col min="11" max="11" width="19.36328125" bestFit="1" customWidth="1"/>
    <col min="12" max="12" width="3.453125" bestFit="1" customWidth="1"/>
    <col min="13" max="13" width="34.36328125" bestFit="1" customWidth="1"/>
    <col min="14" max="14" width="3.453125" bestFit="1" customWidth="1"/>
    <col min="15" max="15" width="11.90625" bestFit="1" customWidth="1"/>
    <col min="16" max="16" width="3.453125" bestFit="1" customWidth="1"/>
    <col min="18" max="22" width="5.453125" bestFit="1" customWidth="1"/>
  </cols>
  <sheetData>
    <row r="2" spans="1:24" x14ac:dyDescent="0.35">
      <c r="A2" s="2" t="s">
        <v>1</v>
      </c>
      <c r="B2" s="51" t="s">
        <v>256</v>
      </c>
      <c r="C2" s="52"/>
      <c r="D2" s="52"/>
      <c r="E2" s="52"/>
      <c r="F2" s="52"/>
      <c r="G2" s="53"/>
      <c r="H2" s="3"/>
      <c r="I2" s="54" t="s">
        <v>257</v>
      </c>
      <c r="J2" s="54"/>
      <c r="K2" s="54"/>
      <c r="L2" s="54"/>
      <c r="M2" s="54"/>
      <c r="N2" s="54"/>
      <c r="O2" s="54"/>
      <c r="P2" s="54"/>
      <c r="Q2" s="37"/>
      <c r="R2" s="37"/>
      <c r="S2" s="37"/>
      <c r="T2" s="37"/>
      <c r="U2" s="37"/>
      <c r="V2" s="37"/>
      <c r="W2" s="37"/>
      <c r="X2" s="37"/>
    </row>
    <row r="3" spans="1:24" x14ac:dyDescent="0.35">
      <c r="A3" s="2" t="s">
        <v>2</v>
      </c>
      <c r="B3" s="51" t="s">
        <v>258</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v>1014786</v>
      </c>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52</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259</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129</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0.7857142857142857</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t="s">
        <v>85</v>
      </c>
      <c r="G12" s="11" t="s">
        <v>13</v>
      </c>
      <c r="H12" s="12"/>
      <c r="I12" s="11" t="s">
        <v>14</v>
      </c>
      <c r="J12" s="12" t="s">
        <v>15</v>
      </c>
      <c r="K12" s="11" t="s">
        <v>16</v>
      </c>
      <c r="L12" s="12"/>
      <c r="M12" s="58" t="s">
        <v>0</v>
      </c>
      <c r="N12" s="58"/>
      <c r="O12" s="58"/>
      <c r="P12" s="58"/>
      <c r="R12" s="13">
        <f>IF(D12="X",4,0)</f>
        <v>0</v>
      </c>
      <c r="S12" s="13">
        <f>IF(F12="X",3,0)</f>
        <v>3</v>
      </c>
      <c r="T12" s="13">
        <f>IF(H12="X",2,0)</f>
        <v>0</v>
      </c>
      <c r="U12" s="13">
        <f>IF(J12="X",1,0)</f>
        <v>0</v>
      </c>
      <c r="V12" s="13">
        <f>IF(L12="X",0,0)</f>
        <v>0</v>
      </c>
      <c r="W12" s="4"/>
      <c r="X12" s="13">
        <f>SUM(R12:V12)</f>
        <v>3</v>
      </c>
    </row>
    <row r="13" spans="1:24"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c r="S15" s="13"/>
      <c r="T15" s="13"/>
      <c r="U15" s="13"/>
      <c r="V15" s="13"/>
      <c r="W15" s="4"/>
      <c r="X15" s="13"/>
    </row>
    <row r="16" spans="1:24" x14ac:dyDescent="0.35">
      <c r="A16" s="16" t="s">
        <v>260</v>
      </c>
      <c r="B16" s="16"/>
      <c r="C16" s="11" t="s">
        <v>11</v>
      </c>
      <c r="D16" s="12"/>
      <c r="E16" s="11" t="s">
        <v>12</v>
      </c>
      <c r="F16" s="12" t="s">
        <v>85</v>
      </c>
      <c r="G16" s="11" t="s">
        <v>13</v>
      </c>
      <c r="H16" s="12"/>
      <c r="I16" s="11" t="s">
        <v>14</v>
      </c>
      <c r="J16" s="12"/>
      <c r="K16" s="11" t="s">
        <v>16</v>
      </c>
      <c r="L16" s="38"/>
      <c r="M16" s="55"/>
      <c r="N16" s="55"/>
      <c r="O16" s="55"/>
      <c r="P16" s="55"/>
      <c r="R16" s="13">
        <f t="shared" ref="R16:R22" si="0">IF(D16="x",10,0)</f>
        <v>0</v>
      </c>
      <c r="S16" s="13">
        <f>IF(F16="x",8,0)</f>
        <v>8</v>
      </c>
      <c r="T16" s="13">
        <f t="shared" ref="T16:T22" si="1">IF(H16="x",5,0)</f>
        <v>0</v>
      </c>
      <c r="U16" s="13">
        <f t="shared" ref="U16:U22" si="2">IF(J16="X",2,0)</f>
        <v>0</v>
      </c>
      <c r="V16" s="13">
        <f t="shared" ref="V16:V22" si="3">IF(L16="X",0,0)</f>
        <v>0</v>
      </c>
      <c r="W16" s="4"/>
      <c r="X16" s="13">
        <f t="shared" ref="X16:X20" si="4">SUM(R16:V16)</f>
        <v>8</v>
      </c>
    </row>
    <row r="17" spans="1:24" x14ac:dyDescent="0.35">
      <c r="A17" s="16" t="s">
        <v>261</v>
      </c>
      <c r="B17" s="16">
        <v>2029522</v>
      </c>
      <c r="C17" s="11" t="s">
        <v>11</v>
      </c>
      <c r="D17" s="12"/>
      <c r="E17" s="11" t="s">
        <v>12</v>
      </c>
      <c r="F17" s="12" t="s">
        <v>85</v>
      </c>
      <c r="G17" s="11" t="s">
        <v>13</v>
      </c>
      <c r="H17" s="12"/>
      <c r="I17" s="11" t="s">
        <v>14</v>
      </c>
      <c r="J17" s="12"/>
      <c r="K17" s="11" t="s">
        <v>16</v>
      </c>
      <c r="L17" s="38"/>
      <c r="M17" s="55" t="s">
        <v>262</v>
      </c>
      <c r="N17" s="55"/>
      <c r="O17" s="55"/>
      <c r="P17" s="55"/>
      <c r="R17" s="13">
        <f t="shared" si="0"/>
        <v>0</v>
      </c>
      <c r="S17" s="13">
        <f>IF(F17="x",8,0)</f>
        <v>8</v>
      </c>
      <c r="T17" s="13">
        <f t="shared" si="1"/>
        <v>0</v>
      </c>
      <c r="U17" s="13">
        <f t="shared" si="2"/>
        <v>0</v>
      </c>
      <c r="V17" s="13">
        <f t="shared" si="3"/>
        <v>0</v>
      </c>
      <c r="W17" s="4"/>
      <c r="X17" s="13">
        <f t="shared" si="4"/>
        <v>8</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ref="S18:S22" si="5">IF(F18="x",8,0)</f>
        <v>0</v>
      </c>
      <c r="T18" s="13">
        <f t="shared" si="1"/>
        <v>0</v>
      </c>
      <c r="U18" s="13">
        <f t="shared" si="2"/>
        <v>0</v>
      </c>
      <c r="V18" s="13">
        <f t="shared" si="3"/>
        <v>0</v>
      </c>
      <c r="W18" s="4"/>
      <c r="X18" s="13">
        <f t="shared" si="4"/>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5"/>
        <v>0</v>
      </c>
      <c r="T19" s="13">
        <f t="shared" si="1"/>
        <v>0</v>
      </c>
      <c r="U19" s="13">
        <f t="shared" si="2"/>
        <v>0</v>
      </c>
      <c r="V19" s="13">
        <f t="shared" si="3"/>
        <v>0</v>
      </c>
      <c r="W19" s="4"/>
      <c r="X19" s="13">
        <f t="shared" si="4"/>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5"/>
        <v>0</v>
      </c>
      <c r="T20" s="13">
        <f t="shared" si="1"/>
        <v>0</v>
      </c>
      <c r="U20" s="13">
        <f t="shared" si="2"/>
        <v>0</v>
      </c>
      <c r="V20" s="13">
        <f t="shared" si="3"/>
        <v>0</v>
      </c>
      <c r="W20" s="4"/>
      <c r="X20" s="13">
        <f t="shared" si="4"/>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5"/>
        <v>0</v>
      </c>
      <c r="T21" s="13">
        <f t="shared" si="1"/>
        <v>0</v>
      </c>
      <c r="U21" s="13">
        <f t="shared" si="2"/>
        <v>0</v>
      </c>
      <c r="V21" s="13">
        <f t="shared" si="3"/>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5"/>
        <v>0</v>
      </c>
      <c r="T22" s="13">
        <f t="shared" si="1"/>
        <v>0</v>
      </c>
      <c r="U22" s="13">
        <f t="shared" si="2"/>
        <v>0</v>
      </c>
      <c r="V22" s="13">
        <f t="shared" si="3"/>
        <v>0</v>
      </c>
      <c r="W22" s="4"/>
      <c r="X22" s="13">
        <f>SUM(R22:V22)</f>
        <v>0</v>
      </c>
    </row>
    <row r="23" spans="1:24" x14ac:dyDescent="0.35">
      <c r="A23" s="60" t="s">
        <v>24</v>
      </c>
      <c r="B23" s="61"/>
      <c r="C23" s="62"/>
      <c r="D23" s="62"/>
      <c r="E23" s="62"/>
      <c r="F23" s="62"/>
      <c r="G23" s="62"/>
      <c r="H23" s="62"/>
      <c r="I23" s="62"/>
      <c r="J23" s="62"/>
      <c r="K23" s="63"/>
      <c r="L23" s="12">
        <v>2</v>
      </c>
      <c r="M23" s="58"/>
      <c r="N23" s="58"/>
      <c r="O23" s="58"/>
      <c r="P23" s="58"/>
      <c r="R23" s="13"/>
      <c r="S23" s="13"/>
      <c r="T23" s="13"/>
      <c r="U23" s="13"/>
      <c r="V23" s="13"/>
      <c r="W23" s="4"/>
      <c r="X23" s="13">
        <f>SUM(X15:X22)/L23</f>
        <v>8</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t="s">
        <v>85</v>
      </c>
      <c r="E25" s="11" t="s">
        <v>27</v>
      </c>
      <c r="F25" s="12"/>
      <c r="G25" s="11" t="s">
        <v>28</v>
      </c>
      <c r="H25" s="12" t="s">
        <v>15</v>
      </c>
      <c r="I25" s="4"/>
      <c r="J25" s="3"/>
      <c r="K25" s="4"/>
      <c r="M25" s="55"/>
      <c r="N25" s="55"/>
      <c r="O25" s="55"/>
      <c r="P25" s="55"/>
      <c r="R25" s="13">
        <f>IF(D25="x",2,0)</f>
        <v>2</v>
      </c>
      <c r="S25" s="13">
        <f>IF(F25="x",1,0)</f>
        <v>0</v>
      </c>
      <c r="T25" s="13">
        <f>IF(H25="x",0,0)</f>
        <v>0</v>
      </c>
      <c r="U25" s="13"/>
      <c r="V25" s="4"/>
      <c r="W25" s="4"/>
      <c r="X25" s="13">
        <f t="shared" ref="X25:X29" si="6">SUM(R25:V25)</f>
        <v>2</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t="s">
        <v>85</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6"/>
        <v>2</v>
      </c>
    </row>
    <row r="28" spans="1:24" x14ac:dyDescent="0.35">
      <c r="A28" s="56" t="s">
        <v>33</v>
      </c>
      <c r="B28" s="57"/>
      <c r="C28" s="11" t="s">
        <v>12</v>
      </c>
      <c r="D28" s="12" t="s">
        <v>85</v>
      </c>
      <c r="E28" s="11" t="s">
        <v>34</v>
      </c>
      <c r="F28" s="12"/>
      <c r="G28" s="11" t="s">
        <v>14</v>
      </c>
      <c r="H28" s="12" t="s">
        <v>15</v>
      </c>
      <c r="I28" s="4"/>
      <c r="J28" s="3"/>
      <c r="K28" s="4"/>
      <c r="M28" s="55"/>
      <c r="N28" s="55"/>
      <c r="O28" s="55"/>
      <c r="P28" s="55"/>
      <c r="R28" s="13">
        <f>IF(D28="x",2,0)</f>
        <v>2</v>
      </c>
      <c r="S28" s="13">
        <f>IF(F28="x",1,0)</f>
        <v>0</v>
      </c>
      <c r="T28" s="13">
        <f>IF(H28="x",0,0)</f>
        <v>0</v>
      </c>
      <c r="U28" s="13"/>
      <c r="V28" s="4"/>
      <c r="W28" s="4"/>
      <c r="X28" s="13">
        <f t="shared" si="6"/>
        <v>2</v>
      </c>
    </row>
    <row r="29" spans="1:24" x14ac:dyDescent="0.35">
      <c r="A29" s="65" t="s">
        <v>35</v>
      </c>
      <c r="B29" s="66"/>
      <c r="C29" s="11" t="s">
        <v>12</v>
      </c>
      <c r="D29" s="12" t="s">
        <v>85</v>
      </c>
      <c r="E29" s="11" t="s">
        <v>34</v>
      </c>
      <c r="F29" s="12"/>
      <c r="G29" s="11" t="s">
        <v>14</v>
      </c>
      <c r="H29" s="12"/>
      <c r="I29" s="4"/>
      <c r="J29" s="3"/>
      <c r="K29" s="4"/>
      <c r="M29" s="55"/>
      <c r="N29" s="55"/>
      <c r="O29" s="55"/>
      <c r="P29" s="55"/>
      <c r="R29" s="13">
        <f>IF(D29="x",2,0)</f>
        <v>2</v>
      </c>
      <c r="S29" s="13">
        <f>IF(F29="x",1,0)</f>
        <v>0</v>
      </c>
      <c r="T29" s="13">
        <f>IF(H29="x",0,0)</f>
        <v>0</v>
      </c>
      <c r="U29" s="13">
        <f>IF(J29="X",2,0)</f>
        <v>0</v>
      </c>
      <c r="V29" s="4"/>
      <c r="W29" s="4"/>
      <c r="X29" s="13">
        <f t="shared" si="6"/>
        <v>2</v>
      </c>
    </row>
    <row r="30" spans="1:24" x14ac:dyDescent="0.35">
      <c r="A30" s="56" t="s">
        <v>36</v>
      </c>
      <c r="B30" s="57"/>
      <c r="C30" s="11" t="s">
        <v>37</v>
      </c>
      <c r="D30" s="12"/>
      <c r="E30" s="11" t="s">
        <v>34</v>
      </c>
      <c r="F30" s="12" t="s">
        <v>85</v>
      </c>
      <c r="G30" s="11" t="s">
        <v>38</v>
      </c>
      <c r="H30" s="12"/>
      <c r="I30" s="4"/>
      <c r="J30" s="3"/>
      <c r="K30" s="4"/>
      <c r="M30" s="55"/>
      <c r="N30" s="55"/>
      <c r="O30" s="55"/>
      <c r="P30" s="55"/>
      <c r="R30" s="13">
        <f>IF(D30="x",2,0)</f>
        <v>0</v>
      </c>
      <c r="S30" s="13">
        <f>IF(F30="x",1,0)</f>
        <v>1</v>
      </c>
      <c r="T30" s="13">
        <f>IF(H30="x",0,0)</f>
        <v>0</v>
      </c>
      <c r="U30" s="13">
        <f>IF(J30="X",2,0)</f>
        <v>0</v>
      </c>
      <c r="V30" s="4"/>
      <c r="W30" s="4"/>
      <c r="X30" s="13">
        <f t="shared" ref="X30" si="7">SUM(R30:V30)</f>
        <v>1</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0</v>
      </c>
      <c r="E32" s="11" t="s">
        <v>41</v>
      </c>
      <c r="F32" s="29" t="b">
        <v>0</v>
      </c>
      <c r="G32" s="11" t="s">
        <v>42</v>
      </c>
      <c r="H32" s="29" t="b">
        <v>1</v>
      </c>
      <c r="I32" s="11" t="s">
        <v>43</v>
      </c>
      <c r="J32" s="29" t="b">
        <v>0</v>
      </c>
      <c r="K32" s="11" t="s">
        <v>44</v>
      </c>
      <c r="L32" s="30" t="b">
        <v>0</v>
      </c>
      <c r="M32" s="11" t="s">
        <v>45</v>
      </c>
      <c r="N32" s="28" t="s">
        <v>164</v>
      </c>
      <c r="O32" s="11" t="s">
        <v>47</v>
      </c>
      <c r="P32" s="30" t="b">
        <v>0</v>
      </c>
      <c r="R32" s="13"/>
      <c r="S32" s="13"/>
      <c r="T32" s="13"/>
      <c r="U32" s="13"/>
      <c r="V32" s="4"/>
      <c r="W32" s="4"/>
      <c r="X32" s="13"/>
    </row>
    <row r="33" spans="1:24" x14ac:dyDescent="0.35">
      <c r="A33" s="64" t="s">
        <v>48</v>
      </c>
      <c r="B33" s="64"/>
      <c r="C33" s="11" t="s">
        <v>11</v>
      </c>
      <c r="D33" s="29" t="b">
        <v>0</v>
      </c>
      <c r="E33" s="11" t="s">
        <v>12</v>
      </c>
      <c r="F33" s="29" t="b">
        <v>1</v>
      </c>
      <c r="G33" s="11" t="s">
        <v>13</v>
      </c>
      <c r="H33" s="29" t="b">
        <v>0</v>
      </c>
      <c r="I33" s="11" t="s">
        <v>14</v>
      </c>
      <c r="J33" s="29" t="b">
        <v>0</v>
      </c>
      <c r="K33" s="11" t="s">
        <v>16</v>
      </c>
      <c r="L33" s="30" t="b">
        <v>0</v>
      </c>
      <c r="M33" s="67" t="s">
        <v>263</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1</v>
      </c>
      <c r="E35" s="22" t="s">
        <v>53</v>
      </c>
      <c r="F35" s="33" t="b">
        <v>1</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1</v>
      </c>
      <c r="E36" s="34" t="s">
        <v>60</v>
      </c>
      <c r="F36" s="36" t="b">
        <v>1</v>
      </c>
      <c r="G36" s="4" t="s">
        <v>61</v>
      </c>
      <c r="H36" s="36" t="b">
        <v>1</v>
      </c>
      <c r="I36" s="34" t="s">
        <v>62</v>
      </c>
      <c r="J36" s="29" t="b">
        <v>0</v>
      </c>
      <c r="K36" s="4"/>
      <c r="M36" s="1"/>
      <c r="R36" s="13"/>
      <c r="S36" s="13"/>
      <c r="T36" s="13"/>
      <c r="U36" s="13"/>
      <c r="V36" s="4"/>
      <c r="W36" s="4"/>
      <c r="X36" s="13"/>
    </row>
    <row r="37" spans="1:24" x14ac:dyDescent="0.35">
      <c r="A37" s="64" t="s">
        <v>63</v>
      </c>
      <c r="B37" s="64"/>
      <c r="C37" s="68" t="s">
        <v>264</v>
      </c>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1" t="s">
        <v>265</v>
      </c>
      <c r="D40" s="4"/>
      <c r="E40" s="4"/>
      <c r="F40" s="4"/>
      <c r="G40" s="4"/>
      <c r="H40" s="4"/>
      <c r="I40" s="4"/>
      <c r="J40" s="4"/>
      <c r="K40" s="4"/>
      <c r="L40" s="4"/>
      <c r="M40" s="4"/>
      <c r="N40" s="4"/>
      <c r="R40" s="13"/>
      <c r="S40" s="13"/>
      <c r="T40" s="13"/>
      <c r="U40" s="13"/>
      <c r="V40" s="4"/>
      <c r="W40" s="4"/>
      <c r="X40" s="13"/>
    </row>
    <row r="41" spans="1:24" x14ac:dyDescent="0.35">
      <c r="A41" s="64" t="s">
        <v>67</v>
      </c>
      <c r="B41" s="64"/>
      <c r="C41" s="22">
        <v>1975</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v>2010</v>
      </c>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0.7857142857142857</v>
      </c>
      <c r="J46" s="25"/>
      <c r="K46" s="4"/>
      <c r="R46" s="8"/>
      <c r="S46" s="8"/>
      <c r="T46" s="8"/>
      <c r="U46" s="4"/>
      <c r="V46" s="4"/>
      <c r="W46" s="4"/>
      <c r="X46" s="13">
        <f>SUM(X30+X29+X28+X27+X26+X25+X23+X13+X12)</f>
        <v>22</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N32" xr:uid="{48271969-F533-4FE0-815E-DF00D66E7540}">
      <formula1>"0-10,11-20,21-30,31-40,41-50,50+"</formula1>
    </dataValidation>
    <dataValidation type="list" allowBlank="1" showInputMessage="1" showErrorMessage="1" sqref="B6:G6" xr:uid="{41CD0E12-C48C-452E-91E0-87A9A017FD50}">
      <formula1>"Pay and Play, Private, Registered Membership Use, Sports Club/Community Association"</formula1>
    </dataValidation>
    <dataValidation type="list" allowBlank="1" showInputMessage="1" showErrorMessage="1" sqref="B5:G5" xr:uid="{94B813DF-200E-41B8-8023-1A10BD5E69A5}">
      <formula1>"Sheffield City Centre, East Sheffield, South East Sheffield, South Sheffield, South West Sheffield, North West Sheffield, Stocksbridge/Deepcar, Chapeltown/High Green, North East Sheffield"</formula1>
    </dataValidation>
  </dataValidation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9119F-3486-4075-B74C-1B76E11792D0}">
  <dimension ref="A2:X72"/>
  <sheetViews>
    <sheetView workbookViewId="0">
      <selection activeCell="I20" sqref="I20"/>
    </sheetView>
  </sheetViews>
  <sheetFormatPr defaultColWidth="8.453125" defaultRowHeight="14.5" x14ac:dyDescent="0.35"/>
  <cols>
    <col min="1" max="1" width="36.6328125" bestFit="1" customWidth="1"/>
    <col min="2" max="2" width="10.453125" bestFit="1" customWidth="1"/>
    <col min="3" max="3" width="18.453125" bestFit="1" customWidth="1"/>
    <col min="4" max="4" width="3.453125" bestFit="1" customWidth="1"/>
    <col min="5" max="5" width="34.6328125" bestFit="1" customWidth="1"/>
    <col min="6" max="6" width="3.453125" bestFit="1" customWidth="1"/>
    <col min="7" max="7" width="26.453125" bestFit="1" customWidth="1"/>
    <col min="8" max="8" width="3.453125" bestFit="1" customWidth="1"/>
    <col min="9" max="9" width="23.453125" bestFit="1" customWidth="1"/>
    <col min="10" max="10" width="3.453125" bestFit="1" customWidth="1"/>
    <col min="11" max="11" width="19.36328125" bestFit="1" customWidth="1"/>
    <col min="12" max="12" width="3.453125" bestFit="1" customWidth="1"/>
    <col min="13" max="13" width="34.36328125" bestFit="1" customWidth="1"/>
    <col min="14" max="14" width="3.453125" bestFit="1" customWidth="1"/>
    <col min="15" max="15" width="11.90625" bestFit="1" customWidth="1"/>
    <col min="16" max="16" width="3.453125" bestFit="1" customWidth="1"/>
    <col min="18" max="22" width="5.453125" bestFit="1" customWidth="1"/>
  </cols>
  <sheetData>
    <row r="2" spans="1:24" x14ac:dyDescent="0.35">
      <c r="A2" s="2" t="s">
        <v>1</v>
      </c>
      <c r="B2" s="51" t="s">
        <v>266</v>
      </c>
      <c r="C2" s="52"/>
      <c r="D2" s="52"/>
      <c r="E2" s="52"/>
      <c r="F2" s="52"/>
      <c r="G2" s="53"/>
      <c r="H2" s="3"/>
      <c r="I2" s="54" t="s">
        <v>267</v>
      </c>
      <c r="J2" s="54"/>
      <c r="K2" s="54"/>
      <c r="L2" s="54"/>
      <c r="M2" s="54"/>
      <c r="N2" s="54"/>
      <c r="O2" s="54"/>
      <c r="P2" s="54"/>
      <c r="Q2" s="37"/>
      <c r="R2" s="37"/>
      <c r="S2" s="37"/>
      <c r="T2" s="37"/>
      <c r="U2" s="37"/>
      <c r="V2" s="37"/>
      <c r="W2" s="37"/>
      <c r="X2" s="37"/>
    </row>
    <row r="3" spans="1:24" x14ac:dyDescent="0.35">
      <c r="A3" s="2" t="s">
        <v>2</v>
      </c>
      <c r="B3" s="51" t="s">
        <v>268</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v>1002513</v>
      </c>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52</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269</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240</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0.7857142857142857</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t="s">
        <v>85</v>
      </c>
      <c r="G12" s="11" t="s">
        <v>13</v>
      </c>
      <c r="H12" s="12"/>
      <c r="I12" s="11" t="s">
        <v>14</v>
      </c>
      <c r="J12" s="12" t="s">
        <v>15</v>
      </c>
      <c r="K12" s="11" t="s">
        <v>16</v>
      </c>
      <c r="L12" s="12"/>
      <c r="M12" s="58" t="s">
        <v>0</v>
      </c>
      <c r="N12" s="58"/>
      <c r="O12" s="58"/>
      <c r="P12" s="58"/>
      <c r="R12" s="13">
        <f>IF(D12="X",4,0)</f>
        <v>0</v>
      </c>
      <c r="S12" s="13">
        <f>IF(F12="X",3,0)</f>
        <v>3</v>
      </c>
      <c r="T12" s="13">
        <f>IF(H12="X",2,0)</f>
        <v>0</v>
      </c>
      <c r="U12" s="13">
        <f>IF(J12="X",1,0)</f>
        <v>0</v>
      </c>
      <c r="V12" s="13">
        <f>IF(L12="X",0,0)</f>
        <v>0</v>
      </c>
      <c r="W12" s="4"/>
      <c r="X12" s="13">
        <f>SUM(R12:V12)</f>
        <v>3</v>
      </c>
    </row>
    <row r="13" spans="1:24"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c r="S15" s="13"/>
      <c r="T15" s="13"/>
      <c r="U15" s="13"/>
      <c r="V15" s="13"/>
      <c r="W15" s="4"/>
      <c r="X15" s="13"/>
    </row>
    <row r="16" spans="1:24" x14ac:dyDescent="0.35">
      <c r="A16" s="16" t="s">
        <v>270</v>
      </c>
      <c r="B16" s="16">
        <v>2011038</v>
      </c>
      <c r="C16" s="11" t="s">
        <v>11</v>
      </c>
      <c r="D16" s="12"/>
      <c r="E16" s="11" t="s">
        <v>12</v>
      </c>
      <c r="F16" s="12" t="s">
        <v>85</v>
      </c>
      <c r="G16" s="11" t="s">
        <v>13</v>
      </c>
      <c r="H16" s="12"/>
      <c r="I16" s="11" t="s">
        <v>14</v>
      </c>
      <c r="J16" s="12"/>
      <c r="K16" s="11" t="s">
        <v>16</v>
      </c>
      <c r="L16" s="38"/>
      <c r="M16" s="55"/>
      <c r="N16" s="55"/>
      <c r="O16" s="55"/>
      <c r="P16" s="55"/>
      <c r="R16" s="13">
        <f t="shared" ref="R16:R22" si="0">IF(D16="x",10,0)</f>
        <v>0</v>
      </c>
      <c r="S16" s="13">
        <f>IF(F16="x",8,0)</f>
        <v>8</v>
      </c>
      <c r="T16" s="13">
        <f t="shared" ref="T16:T22" si="1">IF(H16="x",5,0)</f>
        <v>0</v>
      </c>
      <c r="U16" s="13">
        <f t="shared" ref="U16:U22" si="2">IF(J16="X",2,0)</f>
        <v>0</v>
      </c>
      <c r="V16" s="13">
        <f t="shared" ref="V16:V22" si="3">IF(L16="X",0,0)</f>
        <v>0</v>
      </c>
      <c r="W16" s="4"/>
      <c r="X16" s="13">
        <f t="shared" ref="X16:X20" si="4">SUM(R16:V16)</f>
        <v>8</v>
      </c>
    </row>
    <row r="17" spans="1:24" x14ac:dyDescent="0.35">
      <c r="A17" s="16" t="s">
        <v>271</v>
      </c>
      <c r="B17" s="16">
        <v>2011039</v>
      </c>
      <c r="C17" s="11" t="s">
        <v>11</v>
      </c>
      <c r="D17" s="12"/>
      <c r="E17" s="11" t="s">
        <v>12</v>
      </c>
      <c r="F17" s="12" t="s">
        <v>85</v>
      </c>
      <c r="G17" s="11" t="s">
        <v>13</v>
      </c>
      <c r="H17" s="12"/>
      <c r="I17" s="11" t="s">
        <v>14</v>
      </c>
      <c r="J17" s="12"/>
      <c r="K17" s="11" t="s">
        <v>16</v>
      </c>
      <c r="L17" s="38"/>
      <c r="M17" s="55"/>
      <c r="N17" s="55"/>
      <c r="O17" s="55"/>
      <c r="P17" s="55"/>
      <c r="R17" s="13">
        <f t="shared" si="0"/>
        <v>0</v>
      </c>
      <c r="S17" s="13">
        <f>IF(F17="x",8,0)</f>
        <v>8</v>
      </c>
      <c r="T17" s="13">
        <f t="shared" si="1"/>
        <v>0</v>
      </c>
      <c r="U17" s="13">
        <f t="shared" si="2"/>
        <v>0</v>
      </c>
      <c r="V17" s="13">
        <f t="shared" si="3"/>
        <v>0</v>
      </c>
      <c r="W17" s="4"/>
      <c r="X17" s="13">
        <f t="shared" si="4"/>
        <v>8</v>
      </c>
    </row>
    <row r="18" spans="1:24" x14ac:dyDescent="0.35">
      <c r="A18" s="16" t="s">
        <v>272</v>
      </c>
      <c r="B18" s="16">
        <v>2011040</v>
      </c>
      <c r="C18" s="11" t="s">
        <v>11</v>
      </c>
      <c r="D18" s="12"/>
      <c r="E18" s="11" t="s">
        <v>12</v>
      </c>
      <c r="F18" s="12" t="s">
        <v>85</v>
      </c>
      <c r="G18" s="11" t="s">
        <v>13</v>
      </c>
      <c r="H18" s="12"/>
      <c r="I18" s="11" t="s">
        <v>14</v>
      </c>
      <c r="J18" s="12"/>
      <c r="K18" s="11" t="s">
        <v>16</v>
      </c>
      <c r="L18" s="38"/>
      <c r="M18" s="55"/>
      <c r="N18" s="55"/>
      <c r="O18" s="55"/>
      <c r="P18" s="55"/>
      <c r="R18" s="13">
        <f t="shared" si="0"/>
        <v>0</v>
      </c>
      <c r="S18" s="13">
        <f>IF(F18="x",8,0)</f>
        <v>8</v>
      </c>
      <c r="T18" s="13">
        <f t="shared" si="1"/>
        <v>0</v>
      </c>
      <c r="U18" s="13">
        <f t="shared" si="2"/>
        <v>0</v>
      </c>
      <c r="V18" s="13">
        <f t="shared" si="3"/>
        <v>0</v>
      </c>
      <c r="W18" s="4"/>
      <c r="X18" s="13">
        <f t="shared" si="4"/>
        <v>8</v>
      </c>
    </row>
    <row r="19" spans="1:24" x14ac:dyDescent="0.35">
      <c r="A19" s="16" t="s">
        <v>273</v>
      </c>
      <c r="B19" s="16">
        <v>2016662</v>
      </c>
      <c r="C19" s="11" t="s">
        <v>11</v>
      </c>
      <c r="D19" s="12"/>
      <c r="E19" s="11" t="s">
        <v>12</v>
      </c>
      <c r="F19" s="12" t="s">
        <v>85</v>
      </c>
      <c r="G19" s="11" t="s">
        <v>13</v>
      </c>
      <c r="H19" s="12"/>
      <c r="I19" s="11" t="s">
        <v>14</v>
      </c>
      <c r="J19" s="12"/>
      <c r="K19" s="11" t="s">
        <v>16</v>
      </c>
      <c r="L19" s="38"/>
      <c r="M19" s="55"/>
      <c r="N19" s="55"/>
      <c r="O19" s="55"/>
      <c r="P19" s="55"/>
      <c r="R19" s="13">
        <f t="shared" si="0"/>
        <v>0</v>
      </c>
      <c r="S19" s="13">
        <f>IF(F19="x",8,0)</f>
        <v>8</v>
      </c>
      <c r="T19" s="13">
        <f t="shared" si="1"/>
        <v>0</v>
      </c>
      <c r="U19" s="13">
        <f t="shared" si="2"/>
        <v>0</v>
      </c>
      <c r="V19" s="13">
        <f t="shared" si="3"/>
        <v>0</v>
      </c>
      <c r="W19" s="4"/>
      <c r="X19" s="13">
        <f t="shared" si="4"/>
        <v>8</v>
      </c>
    </row>
    <row r="20" spans="1:24" x14ac:dyDescent="0.35">
      <c r="A20" s="16" t="s">
        <v>23</v>
      </c>
      <c r="B20" s="16">
        <v>30001155</v>
      </c>
      <c r="C20" s="11" t="s">
        <v>11</v>
      </c>
      <c r="D20" s="12"/>
      <c r="E20" s="11" t="s">
        <v>12</v>
      </c>
      <c r="F20" s="12" t="s">
        <v>85</v>
      </c>
      <c r="G20" s="11" t="s">
        <v>13</v>
      </c>
      <c r="H20" s="12"/>
      <c r="I20" s="11" t="s">
        <v>14</v>
      </c>
      <c r="J20" s="12"/>
      <c r="K20" s="11" t="s">
        <v>16</v>
      </c>
      <c r="L20" s="38"/>
      <c r="M20" s="55"/>
      <c r="N20" s="55"/>
      <c r="O20" s="55"/>
      <c r="P20" s="55"/>
      <c r="R20" s="13">
        <f t="shared" si="0"/>
        <v>0</v>
      </c>
      <c r="S20" s="13">
        <f>IF(F20="x",8,0)</f>
        <v>8</v>
      </c>
      <c r="T20" s="13">
        <f t="shared" si="1"/>
        <v>0</v>
      </c>
      <c r="U20" s="13">
        <f t="shared" si="2"/>
        <v>0</v>
      </c>
      <c r="V20" s="13">
        <f t="shared" si="3"/>
        <v>0</v>
      </c>
      <c r="W20" s="4"/>
      <c r="X20" s="13">
        <f t="shared" si="4"/>
        <v>8</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ref="S21:S22" si="5">IF(F21="x",8,0)</f>
        <v>0</v>
      </c>
      <c r="T21" s="13">
        <f t="shared" si="1"/>
        <v>0</v>
      </c>
      <c r="U21" s="13">
        <f t="shared" si="2"/>
        <v>0</v>
      </c>
      <c r="V21" s="13">
        <f t="shared" si="3"/>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5"/>
        <v>0</v>
      </c>
      <c r="T22" s="13">
        <f t="shared" si="1"/>
        <v>0</v>
      </c>
      <c r="U22" s="13">
        <f t="shared" si="2"/>
        <v>0</v>
      </c>
      <c r="V22" s="13">
        <f t="shared" si="3"/>
        <v>0</v>
      </c>
      <c r="W22" s="4"/>
      <c r="X22" s="13">
        <f>SUM(R22:V22)</f>
        <v>0</v>
      </c>
    </row>
    <row r="23" spans="1:24" x14ac:dyDescent="0.35">
      <c r="A23" s="60" t="s">
        <v>24</v>
      </c>
      <c r="B23" s="61"/>
      <c r="C23" s="62"/>
      <c r="D23" s="62"/>
      <c r="E23" s="62"/>
      <c r="F23" s="62"/>
      <c r="G23" s="62"/>
      <c r="H23" s="62"/>
      <c r="I23" s="62"/>
      <c r="J23" s="62"/>
      <c r="K23" s="63"/>
      <c r="L23" s="12">
        <v>5</v>
      </c>
      <c r="M23" s="58"/>
      <c r="N23" s="58"/>
      <c r="O23" s="58"/>
      <c r="P23" s="58"/>
      <c r="R23" s="13"/>
      <c r="S23" s="13"/>
      <c r="T23" s="13"/>
      <c r="U23" s="13"/>
      <c r="V23" s="13"/>
      <c r="W23" s="4"/>
      <c r="X23" s="13">
        <f>SUM(X15:X22)/L23</f>
        <v>8</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t="s">
        <v>85</v>
      </c>
      <c r="E25" s="11" t="s">
        <v>27</v>
      </c>
      <c r="F25" s="12"/>
      <c r="G25" s="11" t="s">
        <v>28</v>
      </c>
      <c r="H25" s="12" t="s">
        <v>15</v>
      </c>
      <c r="I25" s="4"/>
      <c r="J25" s="3"/>
      <c r="K25" s="4"/>
      <c r="M25" s="55"/>
      <c r="N25" s="55"/>
      <c r="O25" s="55"/>
      <c r="P25" s="55"/>
      <c r="R25" s="13">
        <f>IF(D25="x",2,0)</f>
        <v>2</v>
      </c>
      <c r="S25" s="13">
        <f>IF(F25="x",1,0)</f>
        <v>0</v>
      </c>
      <c r="T25" s="13">
        <f>IF(H25="x",0,0)</f>
        <v>0</v>
      </c>
      <c r="U25" s="13"/>
      <c r="V25" s="4"/>
      <c r="W25" s="4"/>
      <c r="X25" s="13">
        <f t="shared" ref="X25:X29" si="6">SUM(R25:V25)</f>
        <v>2</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t="s">
        <v>85</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6"/>
        <v>2</v>
      </c>
    </row>
    <row r="28" spans="1:24" x14ac:dyDescent="0.35">
      <c r="A28" s="56" t="s">
        <v>33</v>
      </c>
      <c r="B28" s="57"/>
      <c r="C28" s="11" t="s">
        <v>12</v>
      </c>
      <c r="D28" s="12" t="s">
        <v>85</v>
      </c>
      <c r="E28" s="11" t="s">
        <v>34</v>
      </c>
      <c r="F28" s="12"/>
      <c r="G28" s="11" t="s">
        <v>14</v>
      </c>
      <c r="H28" s="12" t="s">
        <v>15</v>
      </c>
      <c r="I28" s="4"/>
      <c r="J28" s="3"/>
      <c r="K28" s="4"/>
      <c r="M28" s="55"/>
      <c r="N28" s="55"/>
      <c r="O28" s="55"/>
      <c r="P28" s="55"/>
      <c r="R28" s="13">
        <f>IF(D28="x",2,0)</f>
        <v>2</v>
      </c>
      <c r="S28" s="13">
        <f>IF(F28="x",1,0)</f>
        <v>0</v>
      </c>
      <c r="T28" s="13">
        <f>IF(H28="x",0,0)</f>
        <v>0</v>
      </c>
      <c r="U28" s="13"/>
      <c r="V28" s="4"/>
      <c r="W28" s="4"/>
      <c r="X28" s="13">
        <f t="shared" si="6"/>
        <v>2</v>
      </c>
    </row>
    <row r="29" spans="1:24" x14ac:dyDescent="0.35">
      <c r="A29" s="65" t="s">
        <v>35</v>
      </c>
      <c r="B29" s="66"/>
      <c r="C29" s="11" t="s">
        <v>12</v>
      </c>
      <c r="D29" s="12" t="s">
        <v>85</v>
      </c>
      <c r="E29" s="11" t="s">
        <v>34</v>
      </c>
      <c r="F29" s="12"/>
      <c r="G29" s="11" t="s">
        <v>14</v>
      </c>
      <c r="H29" s="12"/>
      <c r="I29" s="4"/>
      <c r="J29" s="3"/>
      <c r="K29" s="4"/>
      <c r="M29" s="55"/>
      <c r="N29" s="55"/>
      <c r="O29" s="55"/>
      <c r="P29" s="55"/>
      <c r="R29" s="13">
        <f>IF(D29="x",2,0)</f>
        <v>2</v>
      </c>
      <c r="S29" s="13">
        <f>IF(F29="x",1,0)</f>
        <v>0</v>
      </c>
      <c r="T29" s="13">
        <f>IF(H29="x",0,0)</f>
        <v>0</v>
      </c>
      <c r="U29" s="13">
        <f>IF(J29="X",2,0)</f>
        <v>0</v>
      </c>
      <c r="V29" s="4"/>
      <c r="W29" s="4"/>
      <c r="X29" s="13">
        <f t="shared" si="6"/>
        <v>2</v>
      </c>
    </row>
    <row r="30" spans="1:24" x14ac:dyDescent="0.35">
      <c r="A30" s="56" t="s">
        <v>36</v>
      </c>
      <c r="B30" s="57"/>
      <c r="C30" s="11" t="s">
        <v>37</v>
      </c>
      <c r="D30" s="12"/>
      <c r="E30" s="11" t="s">
        <v>34</v>
      </c>
      <c r="F30" s="12" t="s">
        <v>85</v>
      </c>
      <c r="G30" s="11" t="s">
        <v>38</v>
      </c>
      <c r="H30" s="12"/>
      <c r="I30" s="4"/>
      <c r="J30" s="3"/>
      <c r="K30" s="4"/>
      <c r="M30" s="55"/>
      <c r="N30" s="55"/>
      <c r="O30" s="55"/>
      <c r="P30" s="55"/>
      <c r="R30" s="13">
        <f>IF(D30="x",2,0)</f>
        <v>0</v>
      </c>
      <c r="S30" s="13">
        <f>IF(F30="x",1,0)</f>
        <v>1</v>
      </c>
      <c r="T30" s="13">
        <f>IF(H30="x",0,0)</f>
        <v>0</v>
      </c>
      <c r="U30" s="13"/>
      <c r="V30" s="4"/>
      <c r="W30" s="4"/>
      <c r="X30" s="13">
        <f t="shared" ref="X30" si="7">SUM(R30:V30)</f>
        <v>1</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1</v>
      </c>
      <c r="E32" s="11" t="s">
        <v>41</v>
      </c>
      <c r="F32" s="29" t="b">
        <v>1</v>
      </c>
      <c r="G32" s="11" t="s">
        <v>42</v>
      </c>
      <c r="H32" s="29" t="b">
        <v>1</v>
      </c>
      <c r="I32" s="11" t="s">
        <v>43</v>
      </c>
      <c r="J32" s="29" t="b">
        <v>1</v>
      </c>
      <c r="K32" s="11" t="s">
        <v>44</v>
      </c>
      <c r="L32" s="30" t="b">
        <v>1</v>
      </c>
      <c r="M32" s="11" t="s">
        <v>45</v>
      </c>
      <c r="N32" s="28" t="s">
        <v>274</v>
      </c>
      <c r="O32" s="11" t="s">
        <v>47</v>
      </c>
      <c r="P32" s="30" t="b">
        <v>0</v>
      </c>
      <c r="R32" s="13"/>
      <c r="S32" s="13"/>
      <c r="T32" s="13"/>
      <c r="U32" s="13"/>
      <c r="V32" s="4"/>
      <c r="W32" s="4"/>
      <c r="X32" s="13"/>
    </row>
    <row r="33" spans="1:24" x14ac:dyDescent="0.35">
      <c r="A33" s="64" t="s">
        <v>48</v>
      </c>
      <c r="B33" s="64"/>
      <c r="C33" s="11" t="s">
        <v>11</v>
      </c>
      <c r="D33" s="29" t="b">
        <v>0</v>
      </c>
      <c r="E33" s="11" t="s">
        <v>12</v>
      </c>
      <c r="F33" s="29" t="b">
        <v>1</v>
      </c>
      <c r="G33" s="11" t="s">
        <v>13</v>
      </c>
      <c r="H33" s="29" t="b">
        <v>0</v>
      </c>
      <c r="I33" s="11" t="s">
        <v>14</v>
      </c>
      <c r="J33" s="29" t="b">
        <v>0</v>
      </c>
      <c r="K33" s="11" t="s">
        <v>16</v>
      </c>
      <c r="L33" s="30" t="b">
        <v>0</v>
      </c>
      <c r="M33" s="67" t="s">
        <v>275</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1</v>
      </c>
      <c r="E35" s="22" t="s">
        <v>53</v>
      </c>
      <c r="F35" s="33" t="b">
        <v>1</v>
      </c>
      <c r="G35" s="22" t="s">
        <v>54</v>
      </c>
      <c r="H35" s="33" t="b">
        <v>1</v>
      </c>
      <c r="I35" s="11" t="s">
        <v>55</v>
      </c>
      <c r="J35" s="29" t="b">
        <v>1</v>
      </c>
      <c r="K35" s="11" t="s">
        <v>56</v>
      </c>
      <c r="L35" s="30" t="b">
        <v>0</v>
      </c>
      <c r="M35" s="31" t="s">
        <v>57</v>
      </c>
      <c r="N35" s="30" t="b">
        <v>1</v>
      </c>
      <c r="R35" s="13"/>
      <c r="S35" s="13"/>
      <c r="T35" s="13"/>
      <c r="U35" s="13"/>
      <c r="V35" s="4"/>
      <c r="W35" s="4"/>
      <c r="X35" s="13"/>
    </row>
    <row r="36" spans="1:24" x14ac:dyDescent="0.35">
      <c r="A36" s="64" t="s">
        <v>58</v>
      </c>
      <c r="B36" s="64"/>
      <c r="C36" s="34" t="s">
        <v>59</v>
      </c>
      <c r="D36" s="35" t="b">
        <v>1</v>
      </c>
      <c r="E36" s="34" t="s">
        <v>60</v>
      </c>
      <c r="F36" s="36" t="b">
        <v>1</v>
      </c>
      <c r="G36" s="4" t="s">
        <v>61</v>
      </c>
      <c r="H36" s="36" t="b">
        <v>1</v>
      </c>
      <c r="I36" s="34" t="s">
        <v>62</v>
      </c>
      <c r="J36" s="29" t="b">
        <v>1</v>
      </c>
      <c r="K36" s="4"/>
      <c r="M36" s="1"/>
      <c r="R36" s="13"/>
      <c r="S36" s="13"/>
      <c r="T36" s="13"/>
      <c r="U36" s="13"/>
      <c r="V36" s="4"/>
      <c r="W36" s="4"/>
      <c r="X36" s="13"/>
    </row>
    <row r="37" spans="1:24" x14ac:dyDescent="0.35">
      <c r="A37" s="64" t="s">
        <v>63</v>
      </c>
      <c r="B37" s="64"/>
      <c r="C37" s="68" t="s">
        <v>276</v>
      </c>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t="s">
        <v>277</v>
      </c>
      <c r="D40" s="4"/>
      <c r="E40" s="4"/>
      <c r="F40" s="4"/>
      <c r="G40" s="4"/>
      <c r="H40" s="4"/>
      <c r="I40" s="4"/>
      <c r="J40" s="4"/>
      <c r="K40" s="4"/>
      <c r="L40" s="4"/>
      <c r="M40" s="4"/>
      <c r="N40" s="4"/>
      <c r="R40" s="13"/>
      <c r="S40" s="13"/>
      <c r="T40" s="13"/>
      <c r="U40" s="13"/>
      <c r="V40" s="4"/>
      <c r="W40" s="4"/>
      <c r="X40" s="13"/>
    </row>
    <row r="41" spans="1:24" ht="28" x14ac:dyDescent="0.35">
      <c r="A41" s="64" t="s">
        <v>67</v>
      </c>
      <c r="B41" s="64"/>
      <c r="C41" s="39" t="s">
        <v>278</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v>2023</v>
      </c>
      <c r="D42" s="64" t="s">
        <v>279</v>
      </c>
      <c r="E42" s="64"/>
      <c r="F42" s="64"/>
      <c r="G42" s="64"/>
      <c r="H42" s="64"/>
      <c r="I42" s="64"/>
      <c r="J42" s="64"/>
      <c r="K42" s="64"/>
      <c r="L42" s="64"/>
      <c r="M42" s="64"/>
      <c r="N42" s="64"/>
      <c r="R42" s="13"/>
      <c r="S42" s="13"/>
      <c r="T42" s="13"/>
      <c r="U42" s="13"/>
      <c r="V42" s="4"/>
      <c r="W42" s="4"/>
      <c r="X42" s="13"/>
    </row>
    <row r="43" spans="1:24" x14ac:dyDescent="0.35">
      <c r="A43" s="65" t="s">
        <v>70</v>
      </c>
      <c r="B43" s="66"/>
      <c r="C43" s="11">
        <v>2023</v>
      </c>
      <c r="D43" s="64" t="s">
        <v>280</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0.7857142857142857</v>
      </c>
      <c r="J46" s="25"/>
      <c r="K46" s="4"/>
      <c r="R46" s="8"/>
      <c r="S46" s="8"/>
      <c r="T46" s="8"/>
      <c r="U46" s="4"/>
      <c r="V46" s="4"/>
      <c r="W46" s="4"/>
      <c r="X46" s="13">
        <f>SUM(X30+X29+X28+X27+X26+X25+X23+X13+X12)</f>
        <v>22</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N32" xr:uid="{85CDBD74-6C67-4218-9E4B-C6620FB76AEE}">
      <formula1>"0-10,11-20,21-30,31-40,41-50,50+"</formula1>
    </dataValidation>
    <dataValidation type="list" allowBlank="1" showInputMessage="1" showErrorMessage="1" sqref="B6:G6" xr:uid="{6E850CB0-FC49-419C-A1C8-1CD7BB65B2F3}">
      <formula1>"Pay and Play, Private, Registered Membership Use, Sports Club/Community Association"</formula1>
    </dataValidation>
    <dataValidation type="list" allowBlank="1" showInputMessage="1" showErrorMessage="1" sqref="B5:G5" xr:uid="{F2FFF619-4249-4F2A-99B1-436C1C9B3B56}">
      <formula1>"Sheffield City Centre, East Sheffield, South East Sheffield, South Sheffield, South West Sheffield, North West Sheffield, Stocksbridge/Deepcar, Chapeltown/High Green, North East Sheffield"</formula1>
    </dataValidation>
  </dataValidation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DE939-D855-4E7C-9D74-7553E88B2DDC}">
  <dimension ref="A2:X72"/>
  <sheetViews>
    <sheetView workbookViewId="0">
      <selection activeCell="M22" sqref="M22:P22"/>
    </sheetView>
  </sheetViews>
  <sheetFormatPr defaultColWidth="8.453125" defaultRowHeight="14.5" x14ac:dyDescent="0.35"/>
  <cols>
    <col min="1" max="1" width="36.6328125" bestFit="1" customWidth="1"/>
    <col min="2" max="2" width="10.453125" bestFit="1" customWidth="1"/>
    <col min="3" max="3" width="18.453125" bestFit="1" customWidth="1"/>
    <col min="4" max="4" width="3.453125" bestFit="1" customWidth="1"/>
    <col min="5" max="5" width="34.6328125" bestFit="1" customWidth="1"/>
    <col min="6" max="6" width="3.453125" bestFit="1" customWidth="1"/>
    <col min="7" max="7" width="26.453125" bestFit="1" customWidth="1"/>
    <col min="8" max="8" width="3.453125" bestFit="1" customWidth="1"/>
    <col min="9" max="9" width="23.453125" bestFit="1" customWidth="1"/>
    <col min="10" max="10" width="3.453125" bestFit="1" customWidth="1"/>
    <col min="11" max="11" width="19.36328125" bestFit="1" customWidth="1"/>
    <col min="12" max="12" width="3.453125" bestFit="1" customWidth="1"/>
    <col min="13" max="13" width="34.36328125" bestFit="1" customWidth="1"/>
    <col min="14" max="14" width="3.453125" bestFit="1" customWidth="1"/>
    <col min="15" max="15" width="11.90625" bestFit="1" customWidth="1"/>
    <col min="16" max="16" width="3.453125" bestFit="1" customWidth="1"/>
    <col min="18" max="22" width="5.453125" bestFit="1" customWidth="1"/>
  </cols>
  <sheetData>
    <row r="2" spans="1:24" x14ac:dyDescent="0.35">
      <c r="A2" s="2" t="s">
        <v>1</v>
      </c>
      <c r="B2" s="51" t="s">
        <v>281</v>
      </c>
      <c r="C2" s="52"/>
      <c r="D2" s="52"/>
      <c r="E2" s="52"/>
      <c r="F2" s="52"/>
      <c r="G2" s="53"/>
      <c r="H2" s="3"/>
      <c r="I2" s="54" t="s">
        <v>282</v>
      </c>
      <c r="J2" s="54"/>
      <c r="K2" s="54"/>
      <c r="L2" s="54"/>
      <c r="M2" s="54"/>
      <c r="N2" s="54"/>
      <c r="O2" s="54"/>
      <c r="P2" s="54"/>
      <c r="Q2" s="37"/>
      <c r="R2" s="37"/>
      <c r="S2" s="37"/>
      <c r="T2" s="37"/>
      <c r="U2" s="37"/>
      <c r="V2" s="37"/>
      <c r="W2" s="37"/>
      <c r="X2" s="37"/>
    </row>
    <row r="3" spans="1:24" x14ac:dyDescent="0.35">
      <c r="A3" s="2" t="s">
        <v>2</v>
      </c>
      <c r="B3" s="51" t="s">
        <v>283</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52</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128</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129</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0.75</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t="s">
        <v>85</v>
      </c>
      <c r="G12" s="11" t="s">
        <v>13</v>
      </c>
      <c r="H12" s="12"/>
      <c r="I12" s="11" t="s">
        <v>14</v>
      </c>
      <c r="J12" s="12" t="s">
        <v>15</v>
      </c>
      <c r="K12" s="11" t="s">
        <v>16</v>
      </c>
      <c r="L12" s="12"/>
      <c r="M12" s="58" t="s">
        <v>0</v>
      </c>
      <c r="N12" s="58"/>
      <c r="O12" s="58"/>
      <c r="P12" s="58"/>
      <c r="R12" s="13">
        <f>IF(D12="X",4,0)</f>
        <v>0</v>
      </c>
      <c r="S12" s="13">
        <f>IF(F12="X",3,0)</f>
        <v>3</v>
      </c>
      <c r="T12" s="13">
        <f>IF(H12="X",2,0)</f>
        <v>0</v>
      </c>
      <c r="U12" s="13">
        <f>IF(J12="X",1,0)</f>
        <v>0</v>
      </c>
      <c r="V12" s="13">
        <f>IF(L12="X",0,0)</f>
        <v>0</v>
      </c>
      <c r="W12" s="4"/>
      <c r="X12" s="13">
        <f>SUM(R12:V12)</f>
        <v>3</v>
      </c>
    </row>
    <row r="13" spans="1:24" x14ac:dyDescent="0.35">
      <c r="A13" s="56" t="s">
        <v>17</v>
      </c>
      <c r="B13" s="57"/>
      <c r="C13" s="11" t="s">
        <v>18</v>
      </c>
      <c r="D13" s="12" t="s">
        <v>85</v>
      </c>
      <c r="E13" s="11" t="s">
        <v>19</v>
      </c>
      <c r="F13" s="12"/>
      <c r="G13" s="11" t="s">
        <v>20</v>
      </c>
      <c r="H13" s="12"/>
      <c r="I13" s="14"/>
      <c r="J13" s="15"/>
      <c r="K13" s="14"/>
      <c r="L13" s="15"/>
      <c r="M13" s="59"/>
      <c r="N13" s="59"/>
      <c r="O13" s="59"/>
      <c r="P13" s="59"/>
      <c r="R13" s="13">
        <f>IF(D13="x",2,0)</f>
        <v>2</v>
      </c>
      <c r="S13" s="13">
        <f>IF(F13="x",1,0)</f>
        <v>0</v>
      </c>
      <c r="T13" s="13">
        <f>IF(H13="x",0,0)</f>
        <v>0</v>
      </c>
      <c r="U13" s="13"/>
      <c r="V13" s="13"/>
      <c r="W13" s="6"/>
      <c r="X13" s="13">
        <f>SUM(R13:V13)</f>
        <v>2</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c r="S15" s="13"/>
      <c r="T15" s="13"/>
      <c r="U15" s="13"/>
      <c r="V15" s="13"/>
      <c r="W15" s="4"/>
      <c r="X15" s="13"/>
    </row>
    <row r="16" spans="1:24" x14ac:dyDescent="0.35">
      <c r="A16" s="16" t="s">
        <v>128</v>
      </c>
      <c r="B16" s="16"/>
      <c r="C16" s="11" t="s">
        <v>11</v>
      </c>
      <c r="D16" s="12"/>
      <c r="E16" s="11" t="s">
        <v>12</v>
      </c>
      <c r="F16" s="12" t="s">
        <v>85</v>
      </c>
      <c r="G16" s="11" t="s">
        <v>13</v>
      </c>
      <c r="H16" s="12"/>
      <c r="I16" s="11" t="s">
        <v>14</v>
      </c>
      <c r="J16" s="12"/>
      <c r="K16" s="11" t="s">
        <v>16</v>
      </c>
      <c r="L16" s="38"/>
      <c r="M16" s="55"/>
      <c r="N16" s="55"/>
      <c r="O16" s="55"/>
      <c r="P16" s="55"/>
      <c r="R16" s="13">
        <f t="shared" ref="R16:R22" si="0">IF(D16="x",10,0)</f>
        <v>0</v>
      </c>
      <c r="S16" s="13">
        <f t="shared" ref="S16:S22" si="1">IF(F16="x",8,0)</f>
        <v>8</v>
      </c>
      <c r="T16" s="13">
        <f t="shared" ref="T16:T22" si="2">IF(H16="x",5,0)</f>
        <v>0</v>
      </c>
      <c r="U16" s="13">
        <f t="shared" ref="U16:U22" si="3">IF(J16="X",2,0)</f>
        <v>0</v>
      </c>
      <c r="V16" s="13">
        <f t="shared" ref="V16:V22" si="4">IF(L16="X",0,0)</f>
        <v>0</v>
      </c>
      <c r="W16" s="4"/>
      <c r="X16" s="13">
        <f t="shared" ref="X16:X20" si="5">SUM(R16:V16)</f>
        <v>8</v>
      </c>
    </row>
    <row r="17" spans="1:24" x14ac:dyDescent="0.35">
      <c r="A17" s="16"/>
      <c r="B17" s="16"/>
      <c r="C17" s="11" t="s">
        <v>11</v>
      </c>
      <c r="D17" s="12"/>
      <c r="E17" s="11" t="s">
        <v>12</v>
      </c>
      <c r="F17" s="12"/>
      <c r="G17" s="11" t="s">
        <v>13</v>
      </c>
      <c r="H17" s="12"/>
      <c r="I17" s="11" t="s">
        <v>14</v>
      </c>
      <c r="J17" s="12"/>
      <c r="K17" s="11" t="s">
        <v>16</v>
      </c>
      <c r="L17" s="38"/>
      <c r="M17" s="55"/>
      <c r="N17" s="55"/>
      <c r="O17" s="55"/>
      <c r="P17" s="55"/>
      <c r="R17" s="13">
        <f t="shared" si="0"/>
        <v>0</v>
      </c>
      <c r="S17" s="13">
        <f t="shared" si="1"/>
        <v>0</v>
      </c>
      <c r="T17" s="13">
        <f t="shared" si="2"/>
        <v>0</v>
      </c>
      <c r="U17" s="13">
        <f t="shared" si="3"/>
        <v>0</v>
      </c>
      <c r="V17" s="13">
        <f t="shared" si="4"/>
        <v>0</v>
      </c>
      <c r="W17" s="4"/>
      <c r="X17" s="13">
        <f t="shared" si="5"/>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si="1"/>
        <v>0</v>
      </c>
      <c r="T18" s="13">
        <f t="shared" si="2"/>
        <v>0</v>
      </c>
      <c r="U18" s="13">
        <f t="shared" si="3"/>
        <v>0</v>
      </c>
      <c r="V18" s="13">
        <f t="shared" si="4"/>
        <v>0</v>
      </c>
      <c r="W18" s="4"/>
      <c r="X18" s="13">
        <f t="shared" si="5"/>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1"/>
        <v>0</v>
      </c>
      <c r="T19" s="13">
        <f t="shared" si="2"/>
        <v>0</v>
      </c>
      <c r="U19" s="13">
        <f t="shared" si="3"/>
        <v>0</v>
      </c>
      <c r="V19" s="13">
        <f t="shared" si="4"/>
        <v>0</v>
      </c>
      <c r="W19" s="4"/>
      <c r="X19" s="13">
        <f t="shared" si="5"/>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1"/>
        <v>0</v>
      </c>
      <c r="T20" s="13">
        <f t="shared" si="2"/>
        <v>0</v>
      </c>
      <c r="U20" s="13">
        <f t="shared" si="3"/>
        <v>0</v>
      </c>
      <c r="V20" s="13">
        <f t="shared" si="4"/>
        <v>0</v>
      </c>
      <c r="W20" s="4"/>
      <c r="X20" s="13">
        <f t="shared" si="5"/>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1"/>
        <v>0</v>
      </c>
      <c r="T21" s="13">
        <f t="shared" si="2"/>
        <v>0</v>
      </c>
      <c r="U21" s="13">
        <f t="shared" si="3"/>
        <v>0</v>
      </c>
      <c r="V21" s="13">
        <f t="shared" si="4"/>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1"/>
        <v>0</v>
      </c>
      <c r="T22" s="13">
        <f t="shared" si="2"/>
        <v>0</v>
      </c>
      <c r="U22" s="13">
        <f t="shared" si="3"/>
        <v>0</v>
      </c>
      <c r="V22" s="13">
        <f t="shared" si="4"/>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SUM(X15:X22)/L23</f>
        <v>8</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c r="E25" s="11" t="s">
        <v>27</v>
      </c>
      <c r="F25" s="12" t="s">
        <v>85</v>
      </c>
      <c r="G25" s="11" t="s">
        <v>28</v>
      </c>
      <c r="H25" s="12" t="s">
        <v>15</v>
      </c>
      <c r="I25" s="4"/>
      <c r="J25" s="3"/>
      <c r="K25" s="4"/>
      <c r="M25" s="55"/>
      <c r="N25" s="55"/>
      <c r="O25" s="55"/>
      <c r="P25" s="55"/>
      <c r="R25" s="13">
        <f>IF(D25="x",2,0)</f>
        <v>0</v>
      </c>
      <c r="S25" s="13">
        <f>IF(F25="x",1,0)</f>
        <v>1</v>
      </c>
      <c r="T25" s="13">
        <f>IF(H25="x",0,0)</f>
        <v>0</v>
      </c>
      <c r="U25" s="13"/>
      <c r="V25" s="4"/>
      <c r="W25" s="4"/>
      <c r="X25" s="13">
        <f t="shared" ref="X25:X29" si="6">SUM(R25:V25)</f>
        <v>1</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t="s">
        <v>85</v>
      </c>
      <c r="E27" s="11" t="s">
        <v>12</v>
      </c>
      <c r="F27" s="12"/>
      <c r="G27" s="22" t="s">
        <v>13</v>
      </c>
      <c r="H27" s="12"/>
      <c r="I27" s="11" t="s">
        <v>14</v>
      </c>
      <c r="J27" s="12" t="s">
        <v>15</v>
      </c>
      <c r="K27" s="4"/>
      <c r="M27" s="55"/>
      <c r="N27" s="55"/>
      <c r="O27" s="55"/>
      <c r="P27" s="55"/>
      <c r="R27" s="13">
        <f>IF(D27="x",3,0)</f>
        <v>3</v>
      </c>
      <c r="S27" s="13">
        <f>IF(F27="x",2,0)</f>
        <v>0</v>
      </c>
      <c r="T27" s="13">
        <f>IF(H27="x",1,0)</f>
        <v>0</v>
      </c>
      <c r="U27" s="13">
        <f>IF(J27="X",0,0)</f>
        <v>0</v>
      </c>
      <c r="V27" s="4"/>
      <c r="W27" s="4"/>
      <c r="X27" s="13">
        <f t="shared" si="6"/>
        <v>3</v>
      </c>
    </row>
    <row r="28" spans="1:24" x14ac:dyDescent="0.35">
      <c r="A28" s="56" t="s">
        <v>33</v>
      </c>
      <c r="B28" s="57"/>
      <c r="C28" s="11" t="s">
        <v>12</v>
      </c>
      <c r="D28" s="12"/>
      <c r="E28" s="11" t="s">
        <v>34</v>
      </c>
      <c r="F28" s="12" t="s">
        <v>85</v>
      </c>
      <c r="G28" s="11" t="s">
        <v>14</v>
      </c>
      <c r="H28" s="12" t="s">
        <v>15</v>
      </c>
      <c r="I28" s="4"/>
      <c r="J28" s="3"/>
      <c r="K28" s="4"/>
      <c r="M28" s="55"/>
      <c r="N28" s="55"/>
      <c r="O28" s="55"/>
      <c r="P28" s="55"/>
      <c r="R28" s="13">
        <f>IF(D28="x",2,0)</f>
        <v>0</v>
      </c>
      <c r="S28" s="13">
        <f>IF(F28="x",1,0)</f>
        <v>1</v>
      </c>
      <c r="T28" s="13">
        <f>IF(H28="x",0,0)</f>
        <v>0</v>
      </c>
      <c r="U28" s="13"/>
      <c r="V28" s="4"/>
      <c r="W28" s="4"/>
      <c r="X28" s="13">
        <f t="shared" si="6"/>
        <v>1</v>
      </c>
    </row>
    <row r="29" spans="1:24" x14ac:dyDescent="0.35">
      <c r="A29" s="65" t="s">
        <v>35</v>
      </c>
      <c r="B29" s="66"/>
      <c r="C29" s="11" t="s">
        <v>12</v>
      </c>
      <c r="D29" s="12"/>
      <c r="E29" s="11" t="s">
        <v>34</v>
      </c>
      <c r="F29" s="12" t="s">
        <v>85</v>
      </c>
      <c r="G29" s="11" t="s">
        <v>14</v>
      </c>
      <c r="H29" s="12"/>
      <c r="I29" s="4"/>
      <c r="J29" s="3"/>
      <c r="K29" s="4"/>
      <c r="M29" s="55"/>
      <c r="N29" s="55"/>
      <c r="O29" s="55"/>
      <c r="P29" s="55"/>
      <c r="R29" s="13">
        <f>IF(D29="x",2,0)</f>
        <v>0</v>
      </c>
      <c r="S29" s="13">
        <f>IF(F29="x",1,0)</f>
        <v>1</v>
      </c>
      <c r="T29" s="13">
        <f>IF(H29="x",0,0)</f>
        <v>0</v>
      </c>
      <c r="U29" s="13">
        <f>IF(J29="X",2,0)</f>
        <v>0</v>
      </c>
      <c r="V29" s="4"/>
      <c r="W29" s="4"/>
      <c r="X29" s="13">
        <f t="shared" si="6"/>
        <v>1</v>
      </c>
    </row>
    <row r="30" spans="1:24" x14ac:dyDescent="0.35">
      <c r="A30" s="56" t="s">
        <v>36</v>
      </c>
      <c r="B30" s="57"/>
      <c r="C30" s="11" t="s">
        <v>37</v>
      </c>
      <c r="D30" s="12"/>
      <c r="E30" s="11" t="s">
        <v>34</v>
      </c>
      <c r="F30" s="12" t="s">
        <v>85</v>
      </c>
      <c r="G30" s="11" t="s">
        <v>38</v>
      </c>
      <c r="H30" s="12"/>
      <c r="I30" s="4"/>
      <c r="J30" s="3"/>
      <c r="K30" s="4"/>
      <c r="M30" s="55"/>
      <c r="N30" s="55"/>
      <c r="O30" s="55"/>
      <c r="P30" s="55"/>
      <c r="R30" s="13">
        <f>IF(D30="x",2,0)</f>
        <v>0</v>
      </c>
      <c r="S30" s="13">
        <f>IF(F30="x",1,0)</f>
        <v>1</v>
      </c>
      <c r="T30" s="13">
        <f>IF(H30="x",0,0)</f>
        <v>0</v>
      </c>
      <c r="U30" s="13">
        <f>IF(J30="X",2,0)</f>
        <v>0</v>
      </c>
      <c r="V30" s="4"/>
      <c r="W30" s="4"/>
      <c r="X30" s="13">
        <f t="shared" ref="X30" si="7">SUM(R30:V30)</f>
        <v>1</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0</v>
      </c>
      <c r="E32" s="11" t="s">
        <v>41</v>
      </c>
      <c r="F32" s="29" t="b">
        <v>0</v>
      </c>
      <c r="G32" s="11" t="s">
        <v>42</v>
      </c>
      <c r="H32" s="29" t="b">
        <v>0</v>
      </c>
      <c r="I32" s="11" t="s">
        <v>43</v>
      </c>
      <c r="J32" s="29" t="b">
        <v>0</v>
      </c>
      <c r="K32" s="11" t="s">
        <v>44</v>
      </c>
      <c r="L32" s="30" t="b">
        <v>0</v>
      </c>
      <c r="M32" s="11" t="s">
        <v>45</v>
      </c>
      <c r="N32" s="28"/>
      <c r="O32" s="11" t="s">
        <v>47</v>
      </c>
      <c r="P32" s="30" t="b">
        <v>0</v>
      </c>
      <c r="R32" s="13"/>
      <c r="S32" s="13"/>
      <c r="T32" s="13"/>
      <c r="U32" s="13"/>
      <c r="V32" s="4"/>
      <c r="W32" s="4"/>
      <c r="X32" s="13"/>
    </row>
    <row r="33" spans="1:24" x14ac:dyDescent="0.35">
      <c r="A33" s="64" t="s">
        <v>48</v>
      </c>
      <c r="B33" s="64"/>
      <c r="C33" s="11" t="s">
        <v>11</v>
      </c>
      <c r="D33" s="29" t="b">
        <v>0</v>
      </c>
      <c r="E33" s="11" t="s">
        <v>12</v>
      </c>
      <c r="F33" s="29" t="b">
        <v>0</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0</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0</v>
      </c>
      <c r="E36" s="34" t="s">
        <v>60</v>
      </c>
      <c r="F36" s="36" t="b">
        <v>0</v>
      </c>
      <c r="G36" s="4" t="s">
        <v>61</v>
      </c>
      <c r="H36" s="36" t="b">
        <v>1</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t="s">
        <v>284</v>
      </c>
      <c r="D40" s="4"/>
      <c r="E40" s="4"/>
      <c r="F40" s="4"/>
      <c r="G40" s="4"/>
      <c r="H40" s="4"/>
      <c r="I40" s="4"/>
      <c r="J40" s="4"/>
      <c r="K40" s="4"/>
      <c r="L40" s="4"/>
      <c r="M40" s="4"/>
      <c r="N40" s="4"/>
      <c r="R40" s="13"/>
      <c r="S40" s="13"/>
      <c r="T40" s="13"/>
      <c r="U40" s="13"/>
      <c r="V40" s="4"/>
      <c r="W40" s="4"/>
      <c r="X40" s="13"/>
    </row>
    <row r="41" spans="1:24" x14ac:dyDescent="0.35">
      <c r="A41" s="64" t="s">
        <v>67</v>
      </c>
      <c r="B41" s="64"/>
      <c r="C41" s="22">
        <v>2010</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0.75</v>
      </c>
      <c r="J46" s="25"/>
      <c r="K46" s="4"/>
      <c r="R46" s="8"/>
      <c r="S46" s="8"/>
      <c r="T46" s="8"/>
      <c r="U46" s="4"/>
      <c r="V46" s="4"/>
      <c r="W46" s="4"/>
      <c r="X46" s="13">
        <f>SUM(X30+X29+X28+X27+X26+X25+X23+X13+X12)</f>
        <v>21</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B5:G5" xr:uid="{4F5B8638-C31E-4656-9E04-58B26EC989CE}">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E49FA249-1351-4EA9-97BE-1D9ED35073D1}">
      <formula1>"Pay and Play, Private, Registered Membership Use, Sports Club/Community Association"</formula1>
    </dataValidation>
    <dataValidation type="list" allowBlank="1" showInputMessage="1" showErrorMessage="1" sqref="N32" xr:uid="{39B777DB-48D1-4372-8233-0F820033E13D}">
      <formula1>"0-10,11-20,21-30,31-40,41-50,50+"</formula1>
    </dataValidation>
  </dataValidation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51457-7714-9E48-8ED3-B95AFF06F1C3}">
  <dimension ref="A2:X72"/>
  <sheetViews>
    <sheetView topLeftCell="A8" zoomScaleNormal="100" workbookViewId="0">
      <selection activeCell="A23" sqref="A23:K23"/>
    </sheetView>
  </sheetViews>
  <sheetFormatPr defaultColWidth="8.453125" defaultRowHeight="14.5" x14ac:dyDescent="0.35"/>
  <cols>
    <col min="1" max="1" width="36.6328125" bestFit="1" customWidth="1"/>
    <col min="2" max="2" width="10.453125" bestFit="1" customWidth="1"/>
    <col min="3" max="3" width="18.453125" bestFit="1" customWidth="1"/>
    <col min="4" max="4" width="3.453125" bestFit="1" customWidth="1"/>
    <col min="5" max="5" width="34.6328125" bestFit="1" customWidth="1"/>
    <col min="6" max="6" width="3.453125" bestFit="1" customWidth="1"/>
    <col min="7" max="7" width="26.453125" bestFit="1" customWidth="1"/>
    <col min="8" max="8" width="3.453125" bestFit="1" customWidth="1"/>
    <col min="9" max="9" width="23.453125" bestFit="1" customWidth="1"/>
    <col min="10" max="10" width="3.453125" bestFit="1" customWidth="1"/>
    <col min="11" max="11" width="19.36328125" bestFit="1" customWidth="1"/>
    <col min="12" max="12" width="3.453125" bestFit="1" customWidth="1"/>
    <col min="13" max="13" width="34.36328125" bestFit="1" customWidth="1"/>
    <col min="14" max="14" width="3.453125" bestFit="1" customWidth="1"/>
    <col min="15" max="15" width="11.90625" bestFit="1" customWidth="1"/>
    <col min="16" max="16" width="3.453125" bestFit="1" customWidth="1"/>
    <col min="18" max="18" width="6.90625" customWidth="1"/>
    <col min="19" max="22" width="5.453125" bestFit="1" customWidth="1"/>
    <col min="23" max="24" width="8.453125" customWidth="1"/>
  </cols>
  <sheetData>
    <row r="2" spans="1:24" x14ac:dyDescent="0.35">
      <c r="A2" s="2" t="s">
        <v>1</v>
      </c>
      <c r="B2" s="51" t="s">
        <v>285</v>
      </c>
      <c r="C2" s="52"/>
      <c r="D2" s="52"/>
      <c r="E2" s="52"/>
      <c r="F2" s="52"/>
      <c r="G2" s="53"/>
      <c r="H2" s="3"/>
      <c r="I2" s="76" t="s">
        <v>286</v>
      </c>
      <c r="J2" s="76"/>
      <c r="K2" s="76"/>
      <c r="L2" s="76"/>
      <c r="M2" s="76"/>
      <c r="N2" s="76"/>
      <c r="O2" s="76"/>
      <c r="P2" s="76"/>
      <c r="Q2" s="37"/>
      <c r="R2" s="37"/>
      <c r="S2" s="37"/>
      <c r="T2" s="37"/>
      <c r="U2" s="37"/>
      <c r="V2" s="37"/>
      <c r="W2" s="37"/>
      <c r="X2" s="37"/>
    </row>
    <row r="3" spans="1:24" x14ac:dyDescent="0.35">
      <c r="A3" s="2" t="s">
        <v>2</v>
      </c>
      <c r="B3" s="51" t="s">
        <v>287</v>
      </c>
      <c r="C3" s="52"/>
      <c r="D3" s="52"/>
      <c r="E3" s="52"/>
      <c r="F3" s="52"/>
      <c r="G3" s="53"/>
      <c r="H3" s="3"/>
      <c r="I3" s="76"/>
      <c r="J3" s="76"/>
      <c r="K3" s="76"/>
      <c r="L3" s="76"/>
      <c r="M3" s="76"/>
      <c r="N3" s="76"/>
      <c r="O3" s="76"/>
      <c r="P3" s="76"/>
      <c r="Q3" s="37"/>
      <c r="R3" s="37"/>
      <c r="S3" s="37"/>
      <c r="T3" s="37"/>
      <c r="U3" s="37"/>
      <c r="V3" s="37"/>
      <c r="W3" s="37"/>
      <c r="X3" s="37"/>
    </row>
    <row r="4" spans="1:24" x14ac:dyDescent="0.35">
      <c r="A4" s="2" t="s">
        <v>3</v>
      </c>
      <c r="B4" s="51" t="s">
        <v>288</v>
      </c>
      <c r="C4" s="52"/>
      <c r="D4" s="52"/>
      <c r="E4" s="52"/>
      <c r="F4" s="52"/>
      <c r="G4" s="53"/>
      <c r="H4" s="3"/>
      <c r="I4" s="76"/>
      <c r="J4" s="76"/>
      <c r="K4" s="76"/>
      <c r="L4" s="76"/>
      <c r="M4" s="76"/>
      <c r="N4" s="76"/>
      <c r="O4" s="76"/>
      <c r="P4" s="76"/>
      <c r="Q4" s="37"/>
      <c r="R4" s="37"/>
      <c r="S4" s="37"/>
      <c r="T4" s="37"/>
      <c r="U4" s="37"/>
      <c r="V4" s="37"/>
      <c r="W4" s="37"/>
      <c r="X4" s="37"/>
    </row>
    <row r="5" spans="1:24" x14ac:dyDescent="0.35">
      <c r="A5" s="2" t="s">
        <v>4</v>
      </c>
      <c r="B5" s="51"/>
      <c r="C5" s="52"/>
      <c r="D5" s="52"/>
      <c r="E5" s="52"/>
      <c r="F5" s="52"/>
      <c r="G5" s="53"/>
      <c r="H5" s="3"/>
      <c r="I5" s="76"/>
      <c r="J5" s="76"/>
      <c r="K5" s="76"/>
      <c r="L5" s="76"/>
      <c r="M5" s="76"/>
      <c r="N5" s="76"/>
      <c r="O5" s="76"/>
      <c r="P5" s="76"/>
      <c r="Q5" s="37"/>
      <c r="R5" s="37"/>
      <c r="S5" s="37"/>
      <c r="T5" s="37"/>
      <c r="U5" s="37"/>
      <c r="V5" s="37"/>
      <c r="W5" s="37"/>
      <c r="X5" s="37"/>
    </row>
    <row r="6" spans="1:24" x14ac:dyDescent="0.35">
      <c r="A6" s="2" t="s">
        <v>5</v>
      </c>
      <c r="B6" s="51" t="s">
        <v>172</v>
      </c>
      <c r="C6" s="52"/>
      <c r="D6" s="52"/>
      <c r="E6" s="52"/>
      <c r="F6" s="52"/>
      <c r="G6" s="53"/>
      <c r="H6" s="3"/>
      <c r="I6" s="76"/>
      <c r="J6" s="76"/>
      <c r="K6" s="76"/>
      <c r="L6" s="76"/>
      <c r="M6" s="76"/>
      <c r="N6" s="76"/>
      <c r="O6" s="76"/>
      <c r="P6" s="76"/>
      <c r="Q6" s="37"/>
      <c r="R6" s="37"/>
      <c r="S6" s="37"/>
      <c r="T6" s="37"/>
      <c r="U6" s="37"/>
      <c r="V6" s="37"/>
      <c r="W6" s="37"/>
      <c r="X6" s="37"/>
    </row>
    <row r="7" spans="1:24" x14ac:dyDescent="0.35">
      <c r="A7" s="2" t="s">
        <v>6</v>
      </c>
      <c r="B7" s="51" t="s">
        <v>289</v>
      </c>
      <c r="C7" s="52"/>
      <c r="D7" s="52"/>
      <c r="E7" s="52"/>
      <c r="F7" s="52"/>
      <c r="G7" s="53"/>
      <c r="H7" s="3"/>
      <c r="I7" s="76"/>
      <c r="J7" s="76"/>
      <c r="K7" s="76"/>
      <c r="L7" s="76"/>
      <c r="M7" s="76"/>
      <c r="N7" s="76"/>
      <c r="O7" s="76"/>
      <c r="P7" s="76"/>
      <c r="Q7" s="37"/>
      <c r="R7" s="37"/>
      <c r="S7" s="37"/>
      <c r="T7" s="37"/>
      <c r="U7" s="37"/>
      <c r="V7" s="37"/>
      <c r="W7" s="37"/>
      <c r="X7" s="37"/>
    </row>
    <row r="8" spans="1:24" x14ac:dyDescent="0.35">
      <c r="A8" s="2" t="s">
        <v>7</v>
      </c>
      <c r="B8" s="51" t="s">
        <v>285</v>
      </c>
      <c r="C8" s="52"/>
      <c r="D8" s="52"/>
      <c r="E8" s="52"/>
      <c r="F8" s="52"/>
      <c r="G8" s="53"/>
      <c r="H8" s="3"/>
      <c r="I8" s="76"/>
      <c r="J8" s="76"/>
      <c r="K8" s="76"/>
      <c r="L8" s="76"/>
      <c r="M8" s="76"/>
      <c r="N8" s="76"/>
      <c r="O8" s="76"/>
      <c r="P8" s="76"/>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0.9642857142857143</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t="s">
        <v>85</v>
      </c>
      <c r="E12" s="11" t="s">
        <v>12</v>
      </c>
      <c r="F12" s="12"/>
      <c r="G12" s="11" t="s">
        <v>13</v>
      </c>
      <c r="H12" s="12"/>
      <c r="I12" s="11" t="s">
        <v>14</v>
      </c>
      <c r="J12" s="12" t="s">
        <v>15</v>
      </c>
      <c r="K12" s="11" t="s">
        <v>16</v>
      </c>
      <c r="L12" s="12"/>
      <c r="M12" s="58" t="s">
        <v>0</v>
      </c>
      <c r="N12" s="58"/>
      <c r="O12" s="58"/>
      <c r="P12" s="58"/>
      <c r="R12" s="13">
        <f>IF(D12="X",4,0)</f>
        <v>4</v>
      </c>
      <c r="S12" s="13">
        <f>IF(F12="X",3,0)</f>
        <v>0</v>
      </c>
      <c r="T12" s="13">
        <f>IF(H12="X",2,0)</f>
        <v>0</v>
      </c>
      <c r="U12" s="13">
        <f>IF(J12="X",1,0)</f>
        <v>0</v>
      </c>
      <c r="V12" s="13">
        <f>IF(L12="X",0,0)</f>
        <v>0</v>
      </c>
      <c r="W12" s="4"/>
      <c r="X12" s="13">
        <f>SUM(R12:V12)</f>
        <v>4</v>
      </c>
    </row>
    <row r="13" spans="1:24" x14ac:dyDescent="0.35">
      <c r="A13" s="56" t="s">
        <v>17</v>
      </c>
      <c r="B13" s="57"/>
      <c r="C13" s="11" t="s">
        <v>18</v>
      </c>
      <c r="D13" s="12" t="s">
        <v>85</v>
      </c>
      <c r="E13" s="11" t="s">
        <v>19</v>
      </c>
      <c r="F13" s="12"/>
      <c r="G13" s="11" t="s">
        <v>20</v>
      </c>
      <c r="H13" s="12"/>
      <c r="I13" s="14"/>
      <c r="J13" s="15"/>
      <c r="K13" s="14"/>
      <c r="L13" s="15"/>
      <c r="M13" s="59"/>
      <c r="N13" s="59"/>
      <c r="O13" s="59"/>
      <c r="P13" s="59"/>
      <c r="R13" s="13">
        <f>IF(D13="x",2,0)</f>
        <v>2</v>
      </c>
      <c r="S13" s="13">
        <f>IF(F13="x",1,0)</f>
        <v>0</v>
      </c>
      <c r="T13" s="13">
        <f>IF(H13="x",0,0)</f>
        <v>0</v>
      </c>
      <c r="U13" s="13"/>
      <c r="V13" s="13"/>
      <c r="W13" s="6"/>
      <c r="X13" s="13">
        <f>SUM(R13:V13)</f>
        <v>2</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 t="shared" ref="R15:R22" si="0">IF(D15="x",10,0)</f>
        <v>0</v>
      </c>
      <c r="S15" s="13">
        <f t="shared" ref="S15:S22" si="1">IF(F15="x",8,0)</f>
        <v>0</v>
      </c>
      <c r="T15" s="13">
        <f t="shared" ref="T15:T22" si="2">IF(H15="x",5,0)</f>
        <v>0</v>
      </c>
      <c r="U15" s="13">
        <f t="shared" ref="U15:U22" si="3">IF(J15="X",2,0)</f>
        <v>0</v>
      </c>
      <c r="V15" s="13">
        <f t="shared" ref="V15:V22" si="4">IF(L15="X",0,0)</f>
        <v>0</v>
      </c>
      <c r="W15" s="4"/>
      <c r="X15" s="13">
        <f>SUM(R15:V15)</f>
        <v>0</v>
      </c>
    </row>
    <row r="16" spans="1:24" x14ac:dyDescent="0.35">
      <c r="A16" s="16" t="s">
        <v>290</v>
      </c>
      <c r="B16" s="16"/>
      <c r="C16" s="11" t="s">
        <v>11</v>
      </c>
      <c r="D16" s="12"/>
      <c r="E16" s="11" t="s">
        <v>12</v>
      </c>
      <c r="F16" s="12"/>
      <c r="G16" s="11" t="s">
        <v>13</v>
      </c>
      <c r="H16" s="12"/>
      <c r="I16" s="11" t="s">
        <v>14</v>
      </c>
      <c r="J16" s="12"/>
      <c r="K16" s="11" t="s">
        <v>16</v>
      </c>
      <c r="L16" s="38"/>
      <c r="M16" s="55"/>
      <c r="N16" s="55"/>
      <c r="O16" s="55"/>
      <c r="P16" s="55"/>
      <c r="R16" s="13">
        <f t="shared" si="0"/>
        <v>0</v>
      </c>
      <c r="S16" s="13">
        <f t="shared" si="1"/>
        <v>0</v>
      </c>
      <c r="T16" s="13">
        <f t="shared" si="2"/>
        <v>0</v>
      </c>
      <c r="U16" s="13">
        <f t="shared" si="3"/>
        <v>0</v>
      </c>
      <c r="V16" s="13">
        <f t="shared" si="4"/>
        <v>0</v>
      </c>
      <c r="W16" s="4"/>
      <c r="X16" s="13">
        <f t="shared" ref="X16:X20" si="5">SUM(R16:V16)</f>
        <v>0</v>
      </c>
    </row>
    <row r="17" spans="1:24" x14ac:dyDescent="0.35">
      <c r="A17" s="16" t="s">
        <v>291</v>
      </c>
      <c r="B17" s="16"/>
      <c r="C17" s="11" t="s">
        <v>11</v>
      </c>
      <c r="D17" s="12"/>
      <c r="E17" s="11" t="s">
        <v>12</v>
      </c>
      <c r="F17" s="12"/>
      <c r="G17" s="11" t="s">
        <v>13</v>
      </c>
      <c r="H17" s="12"/>
      <c r="I17" s="11" t="s">
        <v>14</v>
      </c>
      <c r="J17" s="12"/>
      <c r="K17" s="11" t="s">
        <v>16</v>
      </c>
      <c r="L17" s="38"/>
      <c r="M17" s="55"/>
      <c r="N17" s="55"/>
      <c r="O17" s="55"/>
      <c r="P17" s="55"/>
      <c r="R17" s="13">
        <f t="shared" si="0"/>
        <v>0</v>
      </c>
      <c r="S17" s="13">
        <f t="shared" si="1"/>
        <v>0</v>
      </c>
      <c r="T17" s="13">
        <f t="shared" si="2"/>
        <v>0</v>
      </c>
      <c r="U17" s="13">
        <f t="shared" si="3"/>
        <v>0</v>
      </c>
      <c r="V17" s="13">
        <f t="shared" si="4"/>
        <v>0</v>
      </c>
      <c r="W17" s="4"/>
      <c r="X17" s="13">
        <f t="shared" si="5"/>
        <v>0</v>
      </c>
    </row>
    <row r="18" spans="1:24" x14ac:dyDescent="0.35">
      <c r="A18" s="16" t="s">
        <v>292</v>
      </c>
      <c r="B18" s="16"/>
      <c r="C18" s="11" t="s">
        <v>11</v>
      </c>
      <c r="D18" s="12" t="s">
        <v>85</v>
      </c>
      <c r="E18" s="11" t="s">
        <v>12</v>
      </c>
      <c r="F18" s="12"/>
      <c r="G18" s="11" t="s">
        <v>13</v>
      </c>
      <c r="H18" s="12"/>
      <c r="I18" s="11" t="s">
        <v>14</v>
      </c>
      <c r="J18" s="12"/>
      <c r="K18" s="11" t="s">
        <v>16</v>
      </c>
      <c r="L18" s="38"/>
      <c r="M18" s="55" t="s">
        <v>293</v>
      </c>
      <c r="N18" s="55"/>
      <c r="O18" s="55"/>
      <c r="P18" s="55"/>
      <c r="R18" s="13">
        <f t="shared" si="0"/>
        <v>10</v>
      </c>
      <c r="S18" s="13">
        <f t="shared" si="1"/>
        <v>0</v>
      </c>
      <c r="T18" s="13">
        <f t="shared" si="2"/>
        <v>0</v>
      </c>
      <c r="U18" s="13">
        <f t="shared" si="3"/>
        <v>0</v>
      </c>
      <c r="V18" s="13">
        <f t="shared" si="4"/>
        <v>0</v>
      </c>
      <c r="W18" s="4"/>
      <c r="X18" s="13">
        <f t="shared" si="5"/>
        <v>10</v>
      </c>
    </row>
    <row r="19" spans="1:24" x14ac:dyDescent="0.35">
      <c r="A19" s="16" t="s">
        <v>294</v>
      </c>
      <c r="B19" s="16"/>
      <c r="C19" s="11" t="s">
        <v>11</v>
      </c>
      <c r="D19" s="12"/>
      <c r="E19" s="11" t="s">
        <v>12</v>
      </c>
      <c r="F19" s="12"/>
      <c r="G19" s="11" t="s">
        <v>13</v>
      </c>
      <c r="H19" s="12"/>
      <c r="I19" s="11" t="s">
        <v>14</v>
      </c>
      <c r="J19" s="12"/>
      <c r="K19" s="11" t="s">
        <v>16</v>
      </c>
      <c r="L19" s="38"/>
      <c r="M19" s="55"/>
      <c r="N19" s="55"/>
      <c r="O19" s="55"/>
      <c r="P19" s="55"/>
      <c r="R19" s="13">
        <f t="shared" si="0"/>
        <v>0</v>
      </c>
      <c r="S19" s="13">
        <f t="shared" si="1"/>
        <v>0</v>
      </c>
      <c r="T19" s="13">
        <f t="shared" si="2"/>
        <v>0</v>
      </c>
      <c r="U19" s="13">
        <f t="shared" si="3"/>
        <v>0</v>
      </c>
      <c r="V19" s="13">
        <f t="shared" si="4"/>
        <v>0</v>
      </c>
      <c r="W19" s="4"/>
      <c r="X19" s="13">
        <f t="shared" si="5"/>
        <v>0</v>
      </c>
    </row>
    <row r="20" spans="1:24" x14ac:dyDescent="0.35">
      <c r="A20" s="16" t="s">
        <v>295</v>
      </c>
      <c r="B20" s="16"/>
      <c r="C20" s="11" t="s">
        <v>11</v>
      </c>
      <c r="D20" s="12"/>
      <c r="E20" s="11" t="s">
        <v>12</v>
      </c>
      <c r="F20" s="12"/>
      <c r="G20" s="11" t="s">
        <v>13</v>
      </c>
      <c r="H20" s="12"/>
      <c r="I20" s="11" t="s">
        <v>14</v>
      </c>
      <c r="J20" s="12"/>
      <c r="K20" s="11" t="s">
        <v>16</v>
      </c>
      <c r="L20" s="38"/>
      <c r="M20" s="55"/>
      <c r="N20" s="55"/>
      <c r="O20" s="55"/>
      <c r="P20" s="55"/>
      <c r="R20" s="13">
        <f t="shared" si="0"/>
        <v>0</v>
      </c>
      <c r="S20" s="13">
        <f t="shared" si="1"/>
        <v>0</v>
      </c>
      <c r="T20" s="13">
        <f t="shared" si="2"/>
        <v>0</v>
      </c>
      <c r="U20" s="13">
        <f t="shared" si="3"/>
        <v>0</v>
      </c>
      <c r="V20" s="13">
        <f t="shared" si="4"/>
        <v>0</v>
      </c>
      <c r="W20" s="4"/>
      <c r="X20" s="13">
        <f t="shared" si="5"/>
        <v>0</v>
      </c>
    </row>
    <row r="21" spans="1:24" x14ac:dyDescent="0.35">
      <c r="A21" s="17" t="s">
        <v>296</v>
      </c>
      <c r="B21" s="17"/>
      <c r="C21" s="11" t="s">
        <v>11</v>
      </c>
      <c r="D21" s="12"/>
      <c r="E21" s="11" t="s">
        <v>12</v>
      </c>
      <c r="F21" s="12"/>
      <c r="G21" s="11" t="s">
        <v>13</v>
      </c>
      <c r="H21" s="12"/>
      <c r="I21" s="11" t="s">
        <v>14</v>
      </c>
      <c r="J21" s="12"/>
      <c r="K21" s="11" t="s">
        <v>16</v>
      </c>
      <c r="L21" s="38"/>
      <c r="M21" s="55"/>
      <c r="N21" s="55"/>
      <c r="O21" s="55"/>
      <c r="P21" s="55"/>
      <c r="R21" s="13">
        <f t="shared" si="0"/>
        <v>0</v>
      </c>
      <c r="S21" s="13">
        <f t="shared" si="1"/>
        <v>0</v>
      </c>
      <c r="T21" s="13">
        <f t="shared" si="2"/>
        <v>0</v>
      </c>
      <c r="U21" s="13">
        <f t="shared" si="3"/>
        <v>0</v>
      </c>
      <c r="V21" s="13">
        <f t="shared" si="4"/>
        <v>0</v>
      </c>
      <c r="W21" s="4"/>
      <c r="X21" s="13">
        <f>SUM(R21:V21)</f>
        <v>0</v>
      </c>
    </row>
    <row r="22" spans="1:24" x14ac:dyDescent="0.35">
      <c r="A22" s="18" t="s">
        <v>297</v>
      </c>
      <c r="B22" s="18"/>
      <c r="C22" s="11" t="s">
        <v>11</v>
      </c>
      <c r="D22" s="12"/>
      <c r="E22" s="11" t="s">
        <v>12</v>
      </c>
      <c r="F22" s="12"/>
      <c r="G22" s="11" t="s">
        <v>13</v>
      </c>
      <c r="H22" s="12"/>
      <c r="I22" s="11" t="s">
        <v>14</v>
      </c>
      <c r="J22" s="12"/>
      <c r="K22" s="11" t="s">
        <v>16</v>
      </c>
      <c r="L22" s="38"/>
      <c r="M22" s="55"/>
      <c r="N22" s="55"/>
      <c r="O22" s="55"/>
      <c r="P22" s="55"/>
      <c r="R22" s="13">
        <f t="shared" si="0"/>
        <v>0</v>
      </c>
      <c r="S22" s="13">
        <f t="shared" si="1"/>
        <v>0</v>
      </c>
      <c r="T22" s="13">
        <f t="shared" si="2"/>
        <v>0</v>
      </c>
      <c r="U22" s="13">
        <f t="shared" si="3"/>
        <v>0</v>
      </c>
      <c r="V22" s="13">
        <f t="shared" si="4"/>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SUM(X15:X22)/L23</f>
        <v>10</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t="s">
        <v>85</v>
      </c>
      <c r="E25" s="11" t="s">
        <v>27</v>
      </c>
      <c r="F25" s="12"/>
      <c r="G25" s="11" t="s">
        <v>28</v>
      </c>
      <c r="H25" s="12" t="s">
        <v>15</v>
      </c>
      <c r="I25" s="4"/>
      <c r="J25" s="3"/>
      <c r="K25" s="4"/>
      <c r="M25" s="55"/>
      <c r="N25" s="55"/>
      <c r="O25" s="55"/>
      <c r="P25" s="55"/>
      <c r="R25" s="13">
        <f>IF(D25="x",2,0)</f>
        <v>2</v>
      </c>
      <c r="S25" s="13">
        <f>IF(F25="x",1,0)</f>
        <v>0</v>
      </c>
      <c r="T25" s="13">
        <f>IF(H25="x",0,0)</f>
        <v>0</v>
      </c>
      <c r="U25" s="13"/>
      <c r="V25" s="4"/>
      <c r="W25" s="4"/>
      <c r="X25" s="13">
        <f t="shared" ref="X25:X29" si="6">SUM(R25:V25)</f>
        <v>2</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t="s">
        <v>85</v>
      </c>
      <c r="E27" s="11" t="s">
        <v>12</v>
      </c>
      <c r="F27" s="12"/>
      <c r="G27" s="22" t="s">
        <v>13</v>
      </c>
      <c r="H27" s="12"/>
      <c r="I27" s="11" t="s">
        <v>14</v>
      </c>
      <c r="J27" s="12" t="s">
        <v>15</v>
      </c>
      <c r="K27" s="4"/>
      <c r="M27" s="55"/>
      <c r="N27" s="55"/>
      <c r="O27" s="55"/>
      <c r="P27" s="55"/>
      <c r="R27" s="13">
        <f>IF(D27="x",3,0)</f>
        <v>3</v>
      </c>
      <c r="S27" s="13">
        <f>IF(F27="x",2,0)</f>
        <v>0</v>
      </c>
      <c r="T27" s="13">
        <f>IF(H27="x",1,0)</f>
        <v>0</v>
      </c>
      <c r="U27" s="13">
        <f>IF(J27="X",0,0)</f>
        <v>0</v>
      </c>
      <c r="V27" s="4"/>
      <c r="W27" s="4"/>
      <c r="X27" s="13">
        <f t="shared" si="6"/>
        <v>3</v>
      </c>
    </row>
    <row r="28" spans="1:24" x14ac:dyDescent="0.35">
      <c r="A28" s="56" t="s">
        <v>33</v>
      </c>
      <c r="B28" s="57"/>
      <c r="C28" s="11" t="s">
        <v>12</v>
      </c>
      <c r="D28" s="12" t="s">
        <v>85</v>
      </c>
      <c r="E28" s="11" t="s">
        <v>34</v>
      </c>
      <c r="F28" s="12"/>
      <c r="G28" s="11" t="s">
        <v>14</v>
      </c>
      <c r="H28" s="12" t="s">
        <v>15</v>
      </c>
      <c r="I28" s="4"/>
      <c r="J28" s="3"/>
      <c r="K28" s="4"/>
      <c r="M28" s="55"/>
      <c r="N28" s="55"/>
      <c r="O28" s="55"/>
      <c r="P28" s="55"/>
      <c r="R28" s="13">
        <f>IF(D28="x",2,0)</f>
        <v>2</v>
      </c>
      <c r="S28" s="13">
        <f>IF(F28="x",1,0)</f>
        <v>0</v>
      </c>
      <c r="T28" s="13">
        <f>IF(H28="x",0,0)</f>
        <v>0</v>
      </c>
      <c r="U28" s="13"/>
      <c r="V28" s="4"/>
      <c r="W28" s="4"/>
      <c r="X28" s="13">
        <f t="shared" si="6"/>
        <v>2</v>
      </c>
    </row>
    <row r="29" spans="1:24" x14ac:dyDescent="0.35">
      <c r="A29" s="65" t="s">
        <v>35</v>
      </c>
      <c r="B29" s="66"/>
      <c r="C29" s="11" t="s">
        <v>12</v>
      </c>
      <c r="D29" s="12" t="s">
        <v>85</v>
      </c>
      <c r="E29" s="11" t="s">
        <v>34</v>
      </c>
      <c r="F29" s="12"/>
      <c r="G29" s="11" t="s">
        <v>14</v>
      </c>
      <c r="H29" s="12"/>
      <c r="I29" s="4"/>
      <c r="J29" s="3"/>
      <c r="K29" s="4"/>
      <c r="M29" s="55"/>
      <c r="N29" s="55"/>
      <c r="O29" s="55"/>
      <c r="P29" s="55"/>
      <c r="R29" s="13">
        <f>IF(D29="x",2,0)</f>
        <v>2</v>
      </c>
      <c r="S29" s="13">
        <f>IF(F29="x",1,0)</f>
        <v>0</v>
      </c>
      <c r="T29" s="13">
        <f>IF(H29="x",0,0)</f>
        <v>0</v>
      </c>
      <c r="U29" s="13">
        <f>IF(J29="X",2,0)</f>
        <v>0</v>
      </c>
      <c r="V29" s="4"/>
      <c r="W29" s="4"/>
      <c r="X29" s="13">
        <f t="shared" si="6"/>
        <v>2</v>
      </c>
    </row>
    <row r="30" spans="1:24" x14ac:dyDescent="0.35">
      <c r="A30" s="56" t="s">
        <v>36</v>
      </c>
      <c r="B30" s="57"/>
      <c r="C30" s="11" t="s">
        <v>37</v>
      </c>
      <c r="D30" s="12"/>
      <c r="E30" s="11" t="s">
        <v>34</v>
      </c>
      <c r="F30" s="12" t="s">
        <v>85</v>
      </c>
      <c r="G30" s="11" t="s">
        <v>38</v>
      </c>
      <c r="H30" s="12"/>
      <c r="I30" s="4"/>
      <c r="J30" s="3"/>
      <c r="K30" s="4"/>
      <c r="M30" s="55"/>
      <c r="N30" s="55"/>
      <c r="O30" s="55"/>
      <c r="P30" s="55"/>
      <c r="R30" s="13">
        <f>IF(D30="x",2,0)</f>
        <v>0</v>
      </c>
      <c r="S30" s="13">
        <f>IF(F30="x",1,0)</f>
        <v>1</v>
      </c>
      <c r="T30" s="13">
        <f>IF(H30="x",0,0)</f>
        <v>0</v>
      </c>
      <c r="U30" s="13">
        <f>IF(J30="X",2,0)</f>
        <v>0</v>
      </c>
      <c r="V30" s="4"/>
      <c r="W30" s="4"/>
      <c r="X30" s="13">
        <f t="shared" ref="X30" si="7">SUM(R30:V30)</f>
        <v>1</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0</v>
      </c>
      <c r="E32" s="11" t="s">
        <v>41</v>
      </c>
      <c r="F32" s="29" t="b">
        <v>0</v>
      </c>
      <c r="G32" s="11" t="s">
        <v>42</v>
      </c>
      <c r="H32" s="29" t="b">
        <v>1</v>
      </c>
      <c r="I32" s="11" t="s">
        <v>43</v>
      </c>
      <c r="J32" s="29" t="b">
        <v>0</v>
      </c>
      <c r="K32" s="11" t="s">
        <v>44</v>
      </c>
      <c r="L32" s="30" t="b">
        <v>1</v>
      </c>
      <c r="M32" s="11" t="s">
        <v>45</v>
      </c>
      <c r="N32" s="28"/>
      <c r="O32" s="11" t="s">
        <v>47</v>
      </c>
      <c r="P32" s="30" t="b">
        <v>1</v>
      </c>
      <c r="R32" s="13"/>
      <c r="S32" s="13"/>
      <c r="T32" s="13"/>
      <c r="U32" s="13"/>
      <c r="V32" s="4"/>
      <c r="W32" s="4"/>
      <c r="X32" s="13"/>
    </row>
    <row r="33" spans="1:24" x14ac:dyDescent="0.35">
      <c r="A33" s="64" t="s">
        <v>48</v>
      </c>
      <c r="B33" s="64"/>
      <c r="C33" s="11" t="s">
        <v>11</v>
      </c>
      <c r="D33" s="29" t="b">
        <v>0</v>
      </c>
      <c r="E33" s="11" t="s">
        <v>12</v>
      </c>
      <c r="F33" s="29" t="b">
        <v>0</v>
      </c>
      <c r="G33" s="11" t="s">
        <v>13</v>
      </c>
      <c r="H33" s="29" t="b">
        <v>0</v>
      </c>
      <c r="I33" s="11" t="s">
        <v>14</v>
      </c>
      <c r="J33" s="29" t="b">
        <v>0</v>
      </c>
      <c r="K33" s="11" t="s">
        <v>16</v>
      </c>
      <c r="L33" s="30" t="b">
        <v>0</v>
      </c>
      <c r="M33" s="67" t="s">
        <v>298</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1</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1</v>
      </c>
      <c r="E36" s="34" t="s">
        <v>60</v>
      </c>
      <c r="F36" s="36" t="b">
        <v>0</v>
      </c>
      <c r="G36" s="4" t="s">
        <v>61</v>
      </c>
      <c r="H36" s="36" t="b">
        <v>0</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t="s">
        <v>299</v>
      </c>
      <c r="D39" s="4"/>
      <c r="E39" s="4"/>
      <c r="F39" s="4"/>
      <c r="G39" s="4"/>
      <c r="H39" s="4"/>
      <c r="I39" s="4"/>
      <c r="J39" s="4"/>
      <c r="K39" s="4"/>
      <c r="L39" s="4"/>
      <c r="M39" s="4"/>
      <c r="N39" s="4"/>
      <c r="R39" s="13"/>
      <c r="S39" s="13"/>
      <c r="T39" s="13"/>
      <c r="U39" s="13"/>
      <c r="V39" s="4"/>
      <c r="W39" s="4"/>
      <c r="X39" s="13"/>
    </row>
    <row r="40" spans="1:24" x14ac:dyDescent="0.35">
      <c r="A40" s="65" t="s">
        <v>66</v>
      </c>
      <c r="B40" s="66"/>
      <c r="C40" s="22" t="s">
        <v>300</v>
      </c>
      <c r="D40" s="4"/>
      <c r="E40" s="4"/>
      <c r="F40" s="4"/>
      <c r="G40" s="4"/>
      <c r="H40" s="4"/>
      <c r="I40" s="4"/>
      <c r="J40" s="4"/>
      <c r="K40" s="4"/>
      <c r="L40" s="4"/>
      <c r="M40" s="4"/>
      <c r="N40" s="4"/>
      <c r="R40" s="13"/>
      <c r="S40" s="13"/>
      <c r="T40" s="13"/>
      <c r="U40" s="13"/>
      <c r="V40" s="4"/>
      <c r="W40" s="4"/>
      <c r="X40" s="13"/>
    </row>
    <row r="41" spans="1:24" x14ac:dyDescent="0.35">
      <c r="A41" s="64" t="s">
        <v>67</v>
      </c>
      <c r="B41" s="64"/>
      <c r="C41" s="22">
        <v>2024</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t="s">
        <v>288</v>
      </c>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t="s">
        <v>288</v>
      </c>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0.9642857142857143</v>
      </c>
      <c r="J46" s="25"/>
      <c r="K46" s="4"/>
      <c r="R46" s="8"/>
      <c r="S46" s="8"/>
      <c r="T46" s="8"/>
      <c r="U46" s="4"/>
      <c r="V46" s="4"/>
      <c r="W46" s="4"/>
      <c r="X46" s="13">
        <f>SUM(X30+X29+X28+X27+X26+X25+X23+X13+X12)</f>
        <v>27</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B5:G5" xr:uid="{B8E2793B-6A5F-354C-B209-EC0ABC08DEFF}">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718C3B0E-3E0E-AF4F-9946-F9C5ADA2507A}">
      <formula1>"Pay and Play, Private, Registered Membership Use, Sports Club/Community Association"</formula1>
    </dataValidation>
    <dataValidation type="list" allowBlank="1" showInputMessage="1" showErrorMessage="1" sqref="N32" xr:uid="{2622C67C-FC90-CD40-92A4-F32916AA8050}">
      <formula1>"0-10,11-20,21-30,31-40,41-50,50+"</formula1>
    </dataValidation>
  </dataValidation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63D2B-120F-AA46-8240-4264DBD3A226}">
  <dimension ref="A2:X72"/>
  <sheetViews>
    <sheetView zoomScale="80" zoomScaleNormal="80" workbookViewId="0">
      <selection activeCell="W35" sqref="W35"/>
    </sheetView>
  </sheetViews>
  <sheetFormatPr defaultColWidth="8.453125" defaultRowHeight="14.5" x14ac:dyDescent="0.35"/>
  <cols>
    <col min="1" max="1" width="36.6328125" bestFit="1" customWidth="1"/>
    <col min="2" max="2" width="10.453125" bestFit="1" customWidth="1"/>
    <col min="3" max="3" width="18.453125" bestFit="1" customWidth="1"/>
    <col min="4" max="4" width="3.453125" bestFit="1" customWidth="1"/>
    <col min="5" max="5" width="34.6328125" bestFit="1" customWidth="1"/>
    <col min="6" max="6" width="3.453125" bestFit="1" customWidth="1"/>
    <col min="7" max="7" width="26.453125" bestFit="1" customWidth="1"/>
    <col min="8" max="8" width="3.453125" bestFit="1" customWidth="1"/>
    <col min="9" max="9" width="23.453125" bestFit="1" customWidth="1"/>
    <col min="10" max="10" width="3.453125" bestFit="1" customWidth="1"/>
    <col min="11" max="11" width="19.36328125" bestFit="1" customWidth="1"/>
    <col min="12" max="12" width="3.453125" bestFit="1" customWidth="1"/>
    <col min="13" max="13" width="34.36328125" bestFit="1" customWidth="1"/>
    <col min="14" max="14" width="3.453125" bestFit="1" customWidth="1"/>
    <col min="15" max="15" width="11.90625" bestFit="1" customWidth="1"/>
    <col min="16" max="16" width="3.453125" bestFit="1" customWidth="1"/>
    <col min="18" max="18" width="6.08984375" customWidth="1"/>
    <col min="19" max="22" width="5.453125" bestFit="1" customWidth="1"/>
    <col min="23" max="24" width="8.453125" customWidth="1"/>
  </cols>
  <sheetData>
    <row r="2" spans="1:24" x14ac:dyDescent="0.35">
      <c r="A2" s="2" t="s">
        <v>1</v>
      </c>
      <c r="B2" s="51" t="s">
        <v>301</v>
      </c>
      <c r="C2" s="52"/>
      <c r="D2" s="52"/>
      <c r="E2" s="52"/>
      <c r="F2" s="52"/>
      <c r="G2" s="53"/>
      <c r="H2" s="3"/>
      <c r="I2" s="76" t="s">
        <v>302</v>
      </c>
      <c r="J2" s="76"/>
      <c r="K2" s="76"/>
      <c r="L2" s="76"/>
      <c r="M2" s="76"/>
      <c r="N2" s="76"/>
      <c r="O2" s="76"/>
      <c r="P2" s="76"/>
      <c r="Q2" s="37"/>
      <c r="R2" s="37"/>
      <c r="S2" s="37"/>
      <c r="T2" s="37"/>
      <c r="U2" s="37"/>
      <c r="V2" s="37"/>
      <c r="W2" s="37"/>
      <c r="X2" s="37"/>
    </row>
    <row r="3" spans="1:24" x14ac:dyDescent="0.35">
      <c r="A3" s="2" t="s">
        <v>2</v>
      </c>
      <c r="B3" s="51" t="s">
        <v>303</v>
      </c>
      <c r="C3" s="52"/>
      <c r="D3" s="52"/>
      <c r="E3" s="52"/>
      <c r="F3" s="52"/>
      <c r="G3" s="53"/>
      <c r="H3" s="3"/>
      <c r="I3" s="76"/>
      <c r="J3" s="76"/>
      <c r="K3" s="76"/>
      <c r="L3" s="76"/>
      <c r="M3" s="76"/>
      <c r="N3" s="76"/>
      <c r="O3" s="76"/>
      <c r="P3" s="76"/>
      <c r="Q3" s="37"/>
      <c r="R3" s="37"/>
      <c r="S3" s="37"/>
      <c r="T3" s="37"/>
      <c r="U3" s="37"/>
      <c r="V3" s="37"/>
      <c r="W3" s="37"/>
      <c r="X3" s="37"/>
    </row>
    <row r="4" spans="1:24" x14ac:dyDescent="0.35">
      <c r="A4" s="2" t="s">
        <v>3</v>
      </c>
      <c r="B4" s="51" t="s">
        <v>288</v>
      </c>
      <c r="C4" s="52"/>
      <c r="D4" s="52"/>
      <c r="E4" s="52"/>
      <c r="F4" s="52"/>
      <c r="G4" s="53"/>
      <c r="H4" s="3"/>
      <c r="I4" s="76"/>
      <c r="J4" s="76"/>
      <c r="K4" s="76"/>
      <c r="L4" s="76"/>
      <c r="M4" s="76"/>
      <c r="N4" s="76"/>
      <c r="O4" s="76"/>
      <c r="P4" s="76"/>
      <c r="Q4" s="37"/>
      <c r="R4" s="37"/>
      <c r="S4" s="37"/>
      <c r="T4" s="37"/>
      <c r="U4" s="37"/>
      <c r="V4" s="37"/>
      <c r="W4" s="37"/>
      <c r="X4" s="37"/>
    </row>
    <row r="5" spans="1:24" x14ac:dyDescent="0.35">
      <c r="A5" s="2" t="s">
        <v>4</v>
      </c>
      <c r="B5" s="51"/>
      <c r="C5" s="52"/>
      <c r="D5" s="52"/>
      <c r="E5" s="52"/>
      <c r="F5" s="52"/>
      <c r="G5" s="53"/>
      <c r="H5" s="3"/>
      <c r="I5" s="76"/>
      <c r="J5" s="76"/>
      <c r="K5" s="76"/>
      <c r="L5" s="76"/>
      <c r="M5" s="76"/>
      <c r="N5" s="76"/>
      <c r="O5" s="76"/>
      <c r="P5" s="76"/>
      <c r="Q5" s="37"/>
      <c r="R5" s="37"/>
      <c r="S5" s="37"/>
      <c r="T5" s="37"/>
      <c r="U5" s="37"/>
      <c r="V5" s="37"/>
      <c r="W5" s="37"/>
      <c r="X5" s="37"/>
    </row>
    <row r="6" spans="1:24" x14ac:dyDescent="0.35">
      <c r="A6" s="2" t="s">
        <v>5</v>
      </c>
      <c r="B6" s="51" t="s">
        <v>83</v>
      </c>
      <c r="C6" s="52"/>
      <c r="D6" s="52"/>
      <c r="E6" s="52"/>
      <c r="F6" s="52"/>
      <c r="G6" s="53"/>
      <c r="H6" s="3"/>
      <c r="I6" s="76"/>
      <c r="J6" s="76"/>
      <c r="K6" s="76"/>
      <c r="L6" s="76"/>
      <c r="M6" s="76"/>
      <c r="N6" s="76"/>
      <c r="O6" s="76"/>
      <c r="P6" s="76"/>
      <c r="Q6" s="37"/>
      <c r="R6" s="37"/>
      <c r="S6" s="37"/>
      <c r="T6" s="37"/>
      <c r="U6" s="37"/>
      <c r="V6" s="37"/>
      <c r="W6" s="37"/>
      <c r="X6" s="37"/>
    </row>
    <row r="7" spans="1:24" x14ac:dyDescent="0.35">
      <c r="A7" s="2" t="s">
        <v>6</v>
      </c>
      <c r="B7" s="51" t="s">
        <v>304</v>
      </c>
      <c r="C7" s="52"/>
      <c r="D7" s="52"/>
      <c r="E7" s="52"/>
      <c r="F7" s="52"/>
      <c r="G7" s="53"/>
      <c r="H7" s="3"/>
      <c r="I7" s="76"/>
      <c r="J7" s="76"/>
      <c r="K7" s="76"/>
      <c r="L7" s="76"/>
      <c r="M7" s="76"/>
      <c r="N7" s="76"/>
      <c r="O7" s="76"/>
      <c r="P7" s="76"/>
      <c r="Q7" s="37"/>
      <c r="R7" s="37"/>
      <c r="S7" s="37"/>
      <c r="T7" s="37"/>
      <c r="U7" s="37"/>
      <c r="V7" s="37"/>
      <c r="W7" s="37"/>
      <c r="X7" s="37"/>
    </row>
    <row r="8" spans="1:24" x14ac:dyDescent="0.35">
      <c r="A8" s="2" t="s">
        <v>7</v>
      </c>
      <c r="B8" s="51" t="s">
        <v>301</v>
      </c>
      <c r="C8" s="52"/>
      <c r="D8" s="52"/>
      <c r="E8" s="52"/>
      <c r="F8" s="52"/>
      <c r="G8" s="53"/>
      <c r="H8" s="3"/>
      <c r="I8" s="76"/>
      <c r="J8" s="76"/>
      <c r="K8" s="76"/>
      <c r="L8" s="76"/>
      <c r="M8" s="76"/>
      <c r="N8" s="76"/>
      <c r="O8" s="76"/>
      <c r="P8" s="76"/>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0.9642857142857143</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t="s">
        <v>85</v>
      </c>
      <c r="E12" s="11" t="s">
        <v>12</v>
      </c>
      <c r="F12" s="12"/>
      <c r="G12" s="11" t="s">
        <v>13</v>
      </c>
      <c r="H12" s="12"/>
      <c r="I12" s="11" t="s">
        <v>14</v>
      </c>
      <c r="J12" s="12" t="s">
        <v>15</v>
      </c>
      <c r="K12" s="11" t="s">
        <v>16</v>
      </c>
      <c r="L12" s="12"/>
      <c r="M12" s="58" t="s">
        <v>0</v>
      </c>
      <c r="N12" s="58"/>
      <c r="O12" s="58"/>
      <c r="P12" s="58"/>
      <c r="R12" s="13">
        <f>IF(D12="X",4,0)</f>
        <v>4</v>
      </c>
      <c r="S12" s="13">
        <f>IF(F12="X",3,0)</f>
        <v>0</v>
      </c>
      <c r="T12" s="13">
        <f>IF(H12="X",2,0)</f>
        <v>0</v>
      </c>
      <c r="U12" s="13">
        <f>IF(J12="X",1,0)</f>
        <v>0</v>
      </c>
      <c r="V12" s="13">
        <f>IF(L12="X",0,0)</f>
        <v>0</v>
      </c>
      <c r="W12" s="4"/>
      <c r="X12" s="13">
        <f>SUM(R12:V12)</f>
        <v>4</v>
      </c>
    </row>
    <row r="13" spans="1:24" x14ac:dyDescent="0.35">
      <c r="A13" s="56" t="s">
        <v>17</v>
      </c>
      <c r="B13" s="57"/>
      <c r="C13" s="11" t="s">
        <v>18</v>
      </c>
      <c r="D13" s="12" t="s">
        <v>85</v>
      </c>
      <c r="E13" s="11" t="s">
        <v>19</v>
      </c>
      <c r="F13" s="12"/>
      <c r="G13" s="11" t="s">
        <v>20</v>
      </c>
      <c r="H13" s="12"/>
      <c r="I13" s="14"/>
      <c r="J13" s="15"/>
      <c r="K13" s="14"/>
      <c r="L13" s="15"/>
      <c r="M13" s="59"/>
      <c r="N13" s="59"/>
      <c r="O13" s="59"/>
      <c r="P13" s="59"/>
      <c r="R13" s="13">
        <f>IF(D13="x",2,0)</f>
        <v>2</v>
      </c>
      <c r="S13" s="13">
        <f>IF(F13="x",1,0)</f>
        <v>0</v>
      </c>
      <c r="T13" s="13">
        <f>IF(H13="x",0,0)</f>
        <v>0</v>
      </c>
      <c r="U13" s="13"/>
      <c r="V13" s="13"/>
      <c r="W13" s="6"/>
      <c r="X13" s="13">
        <f>SUM(R13:V13)</f>
        <v>2</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c r="S15" s="13"/>
      <c r="T15" s="13"/>
      <c r="U15" s="13"/>
      <c r="V15" s="13"/>
      <c r="W15" s="4"/>
      <c r="X15" s="13"/>
    </row>
    <row r="16" spans="1:24" x14ac:dyDescent="0.35">
      <c r="A16" s="16" t="s">
        <v>305</v>
      </c>
      <c r="B16" s="16"/>
      <c r="C16" s="11" t="s">
        <v>11</v>
      </c>
      <c r="D16" s="12" t="s">
        <v>85</v>
      </c>
      <c r="E16" s="11" t="s">
        <v>12</v>
      </c>
      <c r="F16" s="12"/>
      <c r="G16" s="11" t="s">
        <v>13</v>
      </c>
      <c r="H16" s="12"/>
      <c r="I16" s="11" t="s">
        <v>14</v>
      </c>
      <c r="J16" s="12"/>
      <c r="K16" s="11" t="s">
        <v>16</v>
      </c>
      <c r="L16" s="38"/>
      <c r="M16" s="55"/>
      <c r="N16" s="55"/>
      <c r="O16" s="55"/>
      <c r="P16" s="55"/>
      <c r="R16" s="13">
        <f t="shared" ref="R16:R22" si="0">IF(D16="x",10,0)</f>
        <v>10</v>
      </c>
      <c r="S16" s="13">
        <f t="shared" ref="S16:S22" si="1">IF(F16="x",8,0)</f>
        <v>0</v>
      </c>
      <c r="T16" s="13">
        <f t="shared" ref="T16:T22" si="2">IF(H16="x",5,0)</f>
        <v>0</v>
      </c>
      <c r="U16" s="13">
        <f t="shared" ref="U16:U22" si="3">IF(J16="X",2,0)</f>
        <v>0</v>
      </c>
      <c r="V16" s="13">
        <f t="shared" ref="V16:V22" si="4">IF(L16="X",0,0)</f>
        <v>0</v>
      </c>
      <c r="W16" s="4"/>
      <c r="X16" s="13">
        <f t="shared" ref="X16:X20" si="5">SUM(R16:V16)</f>
        <v>10</v>
      </c>
    </row>
    <row r="17" spans="1:24" x14ac:dyDescent="0.35">
      <c r="A17" s="16" t="s">
        <v>291</v>
      </c>
      <c r="B17" s="16"/>
      <c r="C17" s="11" t="s">
        <v>11</v>
      </c>
      <c r="D17" s="12"/>
      <c r="E17" s="11" t="s">
        <v>12</v>
      </c>
      <c r="F17" s="12"/>
      <c r="G17" s="11" t="s">
        <v>13</v>
      </c>
      <c r="H17" s="12"/>
      <c r="I17" s="11" t="s">
        <v>14</v>
      </c>
      <c r="J17" s="12"/>
      <c r="K17" s="11" t="s">
        <v>16</v>
      </c>
      <c r="L17" s="38"/>
      <c r="M17" s="55"/>
      <c r="N17" s="55"/>
      <c r="O17" s="55"/>
      <c r="P17" s="55"/>
      <c r="R17" s="13">
        <f t="shared" si="0"/>
        <v>0</v>
      </c>
      <c r="S17" s="13">
        <f t="shared" si="1"/>
        <v>0</v>
      </c>
      <c r="T17" s="13">
        <f t="shared" si="2"/>
        <v>0</v>
      </c>
      <c r="U17" s="13">
        <f t="shared" si="3"/>
        <v>0</v>
      </c>
      <c r="V17" s="13">
        <f t="shared" si="4"/>
        <v>0</v>
      </c>
      <c r="W17" s="4"/>
      <c r="X17" s="13">
        <f t="shared" si="5"/>
        <v>0</v>
      </c>
    </row>
    <row r="18" spans="1:24" x14ac:dyDescent="0.35">
      <c r="A18" s="16" t="s">
        <v>306</v>
      </c>
      <c r="B18" s="16"/>
      <c r="C18" s="11" t="s">
        <v>11</v>
      </c>
      <c r="D18" s="12"/>
      <c r="E18" s="11" t="s">
        <v>12</v>
      </c>
      <c r="F18" s="12"/>
      <c r="G18" s="11" t="s">
        <v>13</v>
      </c>
      <c r="H18" s="12"/>
      <c r="I18" s="11" t="s">
        <v>14</v>
      </c>
      <c r="J18" s="12"/>
      <c r="K18" s="11" t="s">
        <v>16</v>
      </c>
      <c r="L18" s="38"/>
      <c r="M18" s="55"/>
      <c r="N18" s="55"/>
      <c r="O18" s="55"/>
      <c r="P18" s="55"/>
      <c r="R18" s="13">
        <f t="shared" si="0"/>
        <v>0</v>
      </c>
      <c r="S18" s="13">
        <f t="shared" si="1"/>
        <v>0</v>
      </c>
      <c r="T18" s="13">
        <f t="shared" si="2"/>
        <v>0</v>
      </c>
      <c r="U18" s="13">
        <f t="shared" si="3"/>
        <v>0</v>
      </c>
      <c r="V18" s="13">
        <f t="shared" si="4"/>
        <v>0</v>
      </c>
      <c r="W18" s="4"/>
      <c r="X18" s="13">
        <f t="shared" si="5"/>
        <v>0</v>
      </c>
    </row>
    <row r="19" spans="1:24" x14ac:dyDescent="0.35">
      <c r="A19" s="16" t="s">
        <v>294</v>
      </c>
      <c r="B19" s="16"/>
      <c r="C19" s="11" t="s">
        <v>11</v>
      </c>
      <c r="D19" s="12"/>
      <c r="E19" s="11" t="s">
        <v>12</v>
      </c>
      <c r="F19" s="12"/>
      <c r="G19" s="11" t="s">
        <v>13</v>
      </c>
      <c r="H19" s="12"/>
      <c r="I19" s="11" t="s">
        <v>14</v>
      </c>
      <c r="J19" s="12"/>
      <c r="K19" s="11" t="s">
        <v>16</v>
      </c>
      <c r="L19" s="38"/>
      <c r="M19" s="55"/>
      <c r="N19" s="55"/>
      <c r="O19" s="55"/>
      <c r="P19" s="55"/>
      <c r="R19" s="13">
        <f t="shared" si="0"/>
        <v>0</v>
      </c>
      <c r="S19" s="13">
        <f t="shared" si="1"/>
        <v>0</v>
      </c>
      <c r="T19" s="13">
        <f t="shared" si="2"/>
        <v>0</v>
      </c>
      <c r="U19" s="13">
        <f t="shared" si="3"/>
        <v>0</v>
      </c>
      <c r="V19" s="13">
        <f t="shared" si="4"/>
        <v>0</v>
      </c>
      <c r="W19" s="4"/>
      <c r="X19" s="13">
        <f t="shared" si="5"/>
        <v>0</v>
      </c>
    </row>
    <row r="20" spans="1:24" x14ac:dyDescent="0.35">
      <c r="A20" s="16" t="s">
        <v>307</v>
      </c>
      <c r="B20" s="16"/>
      <c r="C20" s="11" t="s">
        <v>11</v>
      </c>
      <c r="D20" s="12" t="s">
        <v>156</v>
      </c>
      <c r="E20" s="11" t="s">
        <v>12</v>
      </c>
      <c r="F20" s="12"/>
      <c r="G20" s="11" t="s">
        <v>13</v>
      </c>
      <c r="H20" s="12"/>
      <c r="I20" s="11" t="s">
        <v>14</v>
      </c>
      <c r="J20" s="12"/>
      <c r="K20" s="11" t="s">
        <v>16</v>
      </c>
      <c r="L20" s="38"/>
      <c r="M20" s="55"/>
      <c r="N20" s="55"/>
      <c r="O20" s="55"/>
      <c r="P20" s="55"/>
      <c r="R20" s="13">
        <f t="shared" si="0"/>
        <v>10</v>
      </c>
      <c r="S20" s="13">
        <f t="shared" si="1"/>
        <v>0</v>
      </c>
      <c r="T20" s="13">
        <f t="shared" si="2"/>
        <v>0</v>
      </c>
      <c r="U20" s="13">
        <f t="shared" si="3"/>
        <v>0</v>
      </c>
      <c r="V20" s="13">
        <f t="shared" si="4"/>
        <v>0</v>
      </c>
      <c r="W20" s="4"/>
      <c r="X20" s="13">
        <f t="shared" si="5"/>
        <v>10</v>
      </c>
    </row>
    <row r="21" spans="1:24" x14ac:dyDescent="0.35">
      <c r="A21" s="17" t="s">
        <v>296</v>
      </c>
      <c r="B21" s="17"/>
      <c r="C21" s="11" t="s">
        <v>11</v>
      </c>
      <c r="D21" s="12"/>
      <c r="E21" s="11" t="s">
        <v>12</v>
      </c>
      <c r="F21" s="12"/>
      <c r="G21" s="11" t="s">
        <v>13</v>
      </c>
      <c r="H21" s="12"/>
      <c r="I21" s="11" t="s">
        <v>14</v>
      </c>
      <c r="J21" s="12"/>
      <c r="K21" s="11" t="s">
        <v>16</v>
      </c>
      <c r="L21" s="38"/>
      <c r="M21" s="55"/>
      <c r="N21" s="55"/>
      <c r="O21" s="55"/>
      <c r="P21" s="55"/>
      <c r="R21" s="13">
        <f t="shared" si="0"/>
        <v>0</v>
      </c>
      <c r="S21" s="13">
        <f t="shared" si="1"/>
        <v>0</v>
      </c>
      <c r="T21" s="13">
        <f t="shared" si="2"/>
        <v>0</v>
      </c>
      <c r="U21" s="13">
        <f t="shared" si="3"/>
        <v>0</v>
      </c>
      <c r="V21" s="13">
        <f t="shared" si="4"/>
        <v>0</v>
      </c>
      <c r="W21" s="4"/>
      <c r="X21" s="13">
        <f>SUM(R21:V21)</f>
        <v>0</v>
      </c>
    </row>
    <row r="22" spans="1:24" x14ac:dyDescent="0.35">
      <c r="A22" s="18" t="s">
        <v>308</v>
      </c>
      <c r="B22" s="18"/>
      <c r="C22" s="11" t="s">
        <v>11</v>
      </c>
      <c r="D22" s="12" t="s">
        <v>156</v>
      </c>
      <c r="E22" s="11" t="s">
        <v>12</v>
      </c>
      <c r="F22" s="12"/>
      <c r="G22" s="11" t="s">
        <v>13</v>
      </c>
      <c r="H22" s="12"/>
      <c r="I22" s="11" t="s">
        <v>14</v>
      </c>
      <c r="J22" s="12"/>
      <c r="K22" s="11" t="s">
        <v>16</v>
      </c>
      <c r="L22" s="38"/>
      <c r="M22" s="55"/>
      <c r="N22" s="55"/>
      <c r="O22" s="55"/>
      <c r="P22" s="55"/>
      <c r="R22" s="13">
        <f t="shared" si="0"/>
        <v>10</v>
      </c>
      <c r="S22" s="13">
        <f t="shared" si="1"/>
        <v>0</v>
      </c>
      <c r="T22" s="13">
        <f t="shared" si="2"/>
        <v>0</v>
      </c>
      <c r="U22" s="13">
        <f t="shared" si="3"/>
        <v>0</v>
      </c>
      <c r="V22" s="13">
        <f t="shared" si="4"/>
        <v>0</v>
      </c>
      <c r="W22" s="4"/>
      <c r="X22" s="13">
        <f>SUM(R22:V22)</f>
        <v>10</v>
      </c>
    </row>
    <row r="23" spans="1:24" x14ac:dyDescent="0.35">
      <c r="A23" s="60" t="s">
        <v>24</v>
      </c>
      <c r="B23" s="61"/>
      <c r="C23" s="62"/>
      <c r="D23" s="62"/>
      <c r="E23" s="62"/>
      <c r="F23" s="62"/>
      <c r="G23" s="62"/>
      <c r="H23" s="62"/>
      <c r="I23" s="62"/>
      <c r="J23" s="62"/>
      <c r="K23" s="63"/>
      <c r="L23" s="12">
        <v>3</v>
      </c>
      <c r="M23" s="58"/>
      <c r="N23" s="58"/>
      <c r="O23" s="58"/>
      <c r="P23" s="58"/>
      <c r="R23" s="13"/>
      <c r="S23" s="13"/>
      <c r="T23" s="13"/>
      <c r="U23" s="13"/>
      <c r="V23" s="13"/>
      <c r="W23" s="4"/>
      <c r="X23" s="13">
        <f>SUM(X15:X22)/L23</f>
        <v>10</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t="s">
        <v>156</v>
      </c>
      <c r="E25" s="11" t="s">
        <v>27</v>
      </c>
      <c r="F25" s="12"/>
      <c r="G25" s="11" t="s">
        <v>28</v>
      </c>
      <c r="H25" s="12" t="s">
        <v>15</v>
      </c>
      <c r="I25" s="4"/>
      <c r="J25" s="3"/>
      <c r="K25" s="4"/>
      <c r="M25" s="55"/>
      <c r="N25" s="55"/>
      <c r="O25" s="55"/>
      <c r="P25" s="55"/>
      <c r="R25" s="13">
        <f>IF(D25="x",2,0)</f>
        <v>2</v>
      </c>
      <c r="S25" s="13">
        <f>IF(F25="x",1,0)</f>
        <v>0</v>
      </c>
      <c r="T25" s="13">
        <f>IF(H25="x",0,0)</f>
        <v>0</v>
      </c>
      <c r="U25" s="13"/>
      <c r="V25" s="4"/>
      <c r="W25" s="4"/>
      <c r="X25" s="13">
        <f t="shared" ref="X25:X29" si="6">SUM(R25:V25)</f>
        <v>2</v>
      </c>
    </row>
    <row r="26" spans="1:24" x14ac:dyDescent="0.35">
      <c r="A26" s="56" t="s">
        <v>29</v>
      </c>
      <c r="B26" s="57"/>
      <c r="C26" s="11" t="s">
        <v>30</v>
      </c>
      <c r="D26" s="12" t="s">
        <v>156</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t="s">
        <v>156</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6"/>
        <v>2</v>
      </c>
    </row>
    <row r="28" spans="1:24" x14ac:dyDescent="0.35">
      <c r="A28" s="56" t="s">
        <v>33</v>
      </c>
      <c r="B28" s="57"/>
      <c r="C28" s="11" t="s">
        <v>12</v>
      </c>
      <c r="D28" s="12" t="s">
        <v>156</v>
      </c>
      <c r="E28" s="11" t="s">
        <v>34</v>
      </c>
      <c r="F28" s="12"/>
      <c r="G28" s="11" t="s">
        <v>14</v>
      </c>
      <c r="H28" s="12" t="s">
        <v>15</v>
      </c>
      <c r="I28" s="4"/>
      <c r="J28" s="3"/>
      <c r="K28" s="4"/>
      <c r="M28" s="55"/>
      <c r="N28" s="55"/>
      <c r="O28" s="55"/>
      <c r="P28" s="55"/>
      <c r="R28" s="13">
        <f>IF(D28="x",2,0)</f>
        <v>2</v>
      </c>
      <c r="S28" s="13">
        <f>IF(F28="x",1,0)</f>
        <v>0</v>
      </c>
      <c r="T28" s="13">
        <f>IF(H28="x",0,0)</f>
        <v>0</v>
      </c>
      <c r="U28" s="13"/>
      <c r="V28" s="4"/>
      <c r="W28" s="4"/>
      <c r="X28" s="13">
        <f t="shared" si="6"/>
        <v>2</v>
      </c>
    </row>
    <row r="29" spans="1:24" x14ac:dyDescent="0.35">
      <c r="A29" s="65" t="s">
        <v>35</v>
      </c>
      <c r="B29" s="66"/>
      <c r="C29" s="11" t="s">
        <v>12</v>
      </c>
      <c r="D29" s="12" t="s">
        <v>156</v>
      </c>
      <c r="E29" s="11" t="s">
        <v>34</v>
      </c>
      <c r="F29" s="12"/>
      <c r="G29" s="11" t="s">
        <v>14</v>
      </c>
      <c r="H29" s="12"/>
      <c r="I29" s="4"/>
      <c r="J29" s="3"/>
      <c r="K29" s="4"/>
      <c r="M29" s="55"/>
      <c r="N29" s="55"/>
      <c r="O29" s="55"/>
      <c r="P29" s="55"/>
      <c r="R29" s="13">
        <f>IF(D29="x",2,0)</f>
        <v>2</v>
      </c>
      <c r="S29" s="13">
        <f>IF(F29="x",1,0)</f>
        <v>0</v>
      </c>
      <c r="T29" s="13">
        <f>IF(H29="x",0,0)</f>
        <v>0</v>
      </c>
      <c r="U29" s="13">
        <f>IF(J29="X",2,0)</f>
        <v>0</v>
      </c>
      <c r="V29" s="4"/>
      <c r="W29" s="4"/>
      <c r="X29" s="13">
        <f t="shared" si="6"/>
        <v>2</v>
      </c>
    </row>
    <row r="30" spans="1:24" x14ac:dyDescent="0.35">
      <c r="A30" s="56" t="s">
        <v>36</v>
      </c>
      <c r="B30" s="57"/>
      <c r="C30" s="11" t="s">
        <v>37</v>
      </c>
      <c r="D30" s="12" t="s">
        <v>156</v>
      </c>
      <c r="E30" s="11" t="s">
        <v>34</v>
      </c>
      <c r="F30" s="12"/>
      <c r="G30" s="11" t="s">
        <v>38</v>
      </c>
      <c r="H30" s="12"/>
      <c r="I30" s="4"/>
      <c r="J30" s="3"/>
      <c r="K30" s="4"/>
      <c r="M30" s="55"/>
      <c r="N30" s="55"/>
      <c r="O30" s="55"/>
      <c r="P30" s="55"/>
      <c r="R30" s="13">
        <f>IF(D30="x",2,0)</f>
        <v>2</v>
      </c>
      <c r="S30" s="13">
        <f>IF(F30="x",1,0)</f>
        <v>0</v>
      </c>
      <c r="T30" s="13">
        <f>IF(H30="x",0,0)</f>
        <v>0</v>
      </c>
      <c r="U30" s="13">
        <f>IF(J30="X",2,0)</f>
        <v>0</v>
      </c>
      <c r="V30" s="4"/>
      <c r="W30" s="4"/>
      <c r="X30" s="13">
        <f t="shared" ref="X30" si="7">SUM(R30:V30)</f>
        <v>2</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1</v>
      </c>
      <c r="E32" s="11" t="s">
        <v>41</v>
      </c>
      <c r="F32" s="29" t="b">
        <v>1</v>
      </c>
      <c r="G32" s="11" t="s">
        <v>42</v>
      </c>
      <c r="H32" s="29" t="b">
        <v>1</v>
      </c>
      <c r="I32" s="11" t="s">
        <v>43</v>
      </c>
      <c r="J32" s="29" t="b">
        <v>0</v>
      </c>
      <c r="K32" s="11" t="s">
        <v>44</v>
      </c>
      <c r="L32" s="30" t="b">
        <v>1</v>
      </c>
      <c r="M32" s="11" t="s">
        <v>45</v>
      </c>
      <c r="N32" s="28"/>
      <c r="O32" s="11" t="s">
        <v>47</v>
      </c>
      <c r="P32" s="30" t="b">
        <v>0</v>
      </c>
      <c r="R32" s="13"/>
      <c r="S32" s="13"/>
      <c r="T32" s="13"/>
      <c r="U32" s="13"/>
      <c r="V32" s="4"/>
      <c r="W32" s="4"/>
      <c r="X32" s="13"/>
    </row>
    <row r="33" spans="1:24" x14ac:dyDescent="0.35">
      <c r="A33" s="64" t="s">
        <v>48</v>
      </c>
      <c r="B33" s="64"/>
      <c r="C33" s="11" t="s">
        <v>11</v>
      </c>
      <c r="D33" s="29" t="b">
        <v>1</v>
      </c>
      <c r="E33" s="11" t="s">
        <v>12</v>
      </c>
      <c r="F33" s="29" t="b">
        <v>0</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0</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0</v>
      </c>
      <c r="E36" s="34" t="s">
        <v>60</v>
      </c>
      <c r="F36" s="36" t="b">
        <v>0</v>
      </c>
      <c r="G36" s="4" t="s">
        <v>61</v>
      </c>
      <c r="H36" s="36" t="b">
        <v>0</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t="s">
        <v>299</v>
      </c>
      <c r="D39" s="4"/>
      <c r="E39" s="4"/>
      <c r="F39" s="4"/>
      <c r="G39" s="4"/>
      <c r="H39" s="4"/>
      <c r="I39" s="4"/>
      <c r="J39" s="4"/>
      <c r="K39" s="4"/>
      <c r="L39" s="4"/>
      <c r="M39" s="4"/>
      <c r="N39" s="4"/>
      <c r="R39" s="13"/>
      <c r="S39" s="13"/>
      <c r="T39" s="13"/>
      <c r="U39" s="13"/>
      <c r="V39" s="4"/>
      <c r="W39" s="4"/>
      <c r="X39" s="13"/>
    </row>
    <row r="40" spans="1:24" x14ac:dyDescent="0.35">
      <c r="A40" s="65" t="s">
        <v>66</v>
      </c>
      <c r="B40" s="66"/>
      <c r="C40" s="22"/>
      <c r="D40" s="4"/>
      <c r="E40" s="4"/>
      <c r="F40" s="4"/>
      <c r="G40" s="4"/>
      <c r="H40" s="4"/>
      <c r="I40" s="4"/>
      <c r="J40" s="4"/>
      <c r="K40" s="4"/>
      <c r="L40" s="4"/>
      <c r="M40" s="4"/>
      <c r="N40" s="4"/>
      <c r="R40" s="13"/>
      <c r="S40" s="13"/>
      <c r="T40" s="13"/>
      <c r="U40" s="13"/>
      <c r="V40" s="4"/>
      <c r="W40" s="4"/>
      <c r="X40" s="13"/>
    </row>
    <row r="41" spans="1:24" x14ac:dyDescent="0.35">
      <c r="A41" s="64" t="s">
        <v>67</v>
      </c>
      <c r="B41" s="64"/>
      <c r="C41" s="22"/>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0.9642857142857143</v>
      </c>
      <c r="J46" s="25"/>
      <c r="K46" s="4"/>
      <c r="R46" s="8"/>
      <c r="S46" s="8"/>
      <c r="T46" s="8"/>
      <c r="U46" s="4"/>
      <c r="V46" s="4"/>
      <c r="W46" s="4"/>
      <c r="X46" s="13">
        <f>SUM(X30+X29+X28+X27+X26+X25+X23+X13+X12)</f>
        <v>27</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N32" xr:uid="{3DC5A781-BB29-C341-B09E-9B847AFED98E}">
      <formula1>"0-10,11-20,21-30,31-40,41-50,50+"</formula1>
    </dataValidation>
    <dataValidation type="list" allowBlank="1" showInputMessage="1" showErrorMessage="1" sqref="B6:G6" xr:uid="{4DEA3982-47DA-1A4B-9C03-39BEDD686E73}">
      <formula1>"Pay and Play, Private, Registered Membership Use, Sports Club/Community Association"</formula1>
    </dataValidation>
    <dataValidation type="list" allowBlank="1" showInputMessage="1" showErrorMessage="1" sqref="B5:G5" xr:uid="{F3ADC2E5-DBB7-374C-A3FB-CF9BBCA7C7B8}">
      <formula1>"Sheffield City Centre, East Sheffield, South East Sheffield, South Sheffield, South West Sheffield, North West Sheffield, Stocksbridge/Deepcar, Chapeltown/High Green, North East Sheffield"</formula1>
    </dataValidation>
  </dataValidation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338B3-6AEA-BE4F-B6DD-D47ECF3CF7C7}">
  <dimension ref="A2:X72"/>
  <sheetViews>
    <sheetView topLeftCell="A16" zoomScale="80" zoomScaleNormal="80" workbookViewId="0">
      <selection activeCell="I2" sqref="I2:P8"/>
    </sheetView>
  </sheetViews>
  <sheetFormatPr defaultColWidth="8.453125" defaultRowHeight="14.5" x14ac:dyDescent="0.35"/>
  <cols>
    <col min="1" max="1" width="36.6328125" bestFit="1" customWidth="1"/>
    <col min="2" max="2" width="10.453125" bestFit="1" customWidth="1"/>
    <col min="3" max="3" width="18.453125" bestFit="1" customWidth="1"/>
    <col min="4" max="4" width="3.453125" bestFit="1" customWidth="1"/>
    <col min="5" max="5" width="34.6328125" bestFit="1" customWidth="1"/>
    <col min="6" max="6" width="3.453125" bestFit="1" customWidth="1"/>
    <col min="7" max="7" width="26.453125" bestFit="1" customWidth="1"/>
    <col min="8" max="8" width="3.453125" bestFit="1" customWidth="1"/>
    <col min="9" max="9" width="23.453125" bestFit="1" customWidth="1"/>
    <col min="10" max="10" width="3.453125" bestFit="1" customWidth="1"/>
    <col min="11" max="11" width="19.36328125" bestFit="1" customWidth="1"/>
    <col min="12" max="12" width="3.453125" bestFit="1" customWidth="1"/>
    <col min="13" max="13" width="34.36328125" bestFit="1" customWidth="1"/>
    <col min="14" max="14" width="3.453125" bestFit="1" customWidth="1"/>
    <col min="15" max="15" width="11.90625" bestFit="1" customWidth="1"/>
    <col min="16" max="16" width="3.453125" bestFit="1" customWidth="1"/>
    <col min="18" max="18" width="7.36328125" customWidth="1"/>
    <col min="19" max="22" width="5.453125" bestFit="1" customWidth="1"/>
    <col min="23" max="24" width="8.453125" customWidth="1"/>
  </cols>
  <sheetData>
    <row r="2" spans="1:24" x14ac:dyDescent="0.35">
      <c r="A2" s="2" t="s">
        <v>1</v>
      </c>
      <c r="B2" s="51" t="s">
        <v>309</v>
      </c>
      <c r="C2" s="52"/>
      <c r="D2" s="52"/>
      <c r="E2" s="52"/>
      <c r="F2" s="52"/>
      <c r="G2" s="53"/>
      <c r="H2" s="3"/>
      <c r="I2" s="76" t="s">
        <v>310</v>
      </c>
      <c r="J2" s="76"/>
      <c r="K2" s="76"/>
      <c r="L2" s="76"/>
      <c r="M2" s="76"/>
      <c r="N2" s="76"/>
      <c r="O2" s="76"/>
      <c r="P2" s="76"/>
      <c r="Q2" s="37"/>
      <c r="R2" s="37"/>
      <c r="S2" s="37"/>
      <c r="T2" s="37"/>
      <c r="U2" s="37"/>
      <c r="V2" s="37"/>
      <c r="W2" s="37"/>
      <c r="X2" s="37"/>
    </row>
    <row r="3" spans="1:24" x14ac:dyDescent="0.35">
      <c r="A3" s="2" t="s">
        <v>2</v>
      </c>
      <c r="B3" s="51" t="s">
        <v>311</v>
      </c>
      <c r="C3" s="52"/>
      <c r="D3" s="52"/>
      <c r="E3" s="52"/>
      <c r="F3" s="52"/>
      <c r="G3" s="53"/>
      <c r="H3" s="3"/>
      <c r="I3" s="76"/>
      <c r="J3" s="76"/>
      <c r="K3" s="76"/>
      <c r="L3" s="76"/>
      <c r="M3" s="76"/>
      <c r="N3" s="76"/>
      <c r="O3" s="76"/>
      <c r="P3" s="76"/>
      <c r="Q3" s="37"/>
      <c r="R3" s="37"/>
      <c r="S3" s="37"/>
      <c r="T3" s="37"/>
      <c r="U3" s="37"/>
      <c r="V3" s="37"/>
      <c r="W3" s="37"/>
      <c r="X3" s="37"/>
    </row>
    <row r="4" spans="1:24" x14ac:dyDescent="0.35">
      <c r="A4" s="2" t="s">
        <v>3</v>
      </c>
      <c r="B4" s="51">
        <v>30010803</v>
      </c>
      <c r="C4" s="52"/>
      <c r="D4" s="52"/>
      <c r="E4" s="52"/>
      <c r="F4" s="52"/>
      <c r="G4" s="53"/>
      <c r="H4" s="3"/>
      <c r="I4" s="76"/>
      <c r="J4" s="76"/>
      <c r="K4" s="76"/>
      <c r="L4" s="76"/>
      <c r="M4" s="76"/>
      <c r="N4" s="76"/>
      <c r="O4" s="76"/>
      <c r="P4" s="76"/>
      <c r="Q4" s="37"/>
      <c r="R4" s="37"/>
      <c r="S4" s="37"/>
      <c r="T4" s="37"/>
      <c r="U4" s="37"/>
      <c r="V4" s="37"/>
      <c r="W4" s="37"/>
      <c r="X4" s="37"/>
    </row>
    <row r="5" spans="1:24" x14ac:dyDescent="0.35">
      <c r="A5" s="2" t="s">
        <v>4</v>
      </c>
      <c r="B5" s="51"/>
      <c r="C5" s="52"/>
      <c r="D5" s="52"/>
      <c r="E5" s="52"/>
      <c r="F5" s="52"/>
      <c r="G5" s="53"/>
      <c r="H5" s="3"/>
      <c r="I5" s="76"/>
      <c r="J5" s="76"/>
      <c r="K5" s="76"/>
      <c r="L5" s="76"/>
      <c r="M5" s="76"/>
      <c r="N5" s="76"/>
      <c r="O5" s="76"/>
      <c r="P5" s="76"/>
      <c r="Q5" s="37"/>
      <c r="R5" s="37"/>
      <c r="S5" s="37"/>
      <c r="T5" s="37"/>
      <c r="U5" s="37"/>
      <c r="V5" s="37"/>
      <c r="W5" s="37"/>
      <c r="X5" s="37"/>
    </row>
    <row r="6" spans="1:24" x14ac:dyDescent="0.35">
      <c r="A6" s="2" t="s">
        <v>5</v>
      </c>
      <c r="B6" s="51" t="s">
        <v>52</v>
      </c>
      <c r="C6" s="52"/>
      <c r="D6" s="52"/>
      <c r="E6" s="52"/>
      <c r="F6" s="52"/>
      <c r="G6" s="53"/>
      <c r="H6" s="3"/>
      <c r="I6" s="76"/>
      <c r="J6" s="76"/>
      <c r="K6" s="76"/>
      <c r="L6" s="76"/>
      <c r="M6" s="76"/>
      <c r="N6" s="76"/>
      <c r="O6" s="76"/>
      <c r="P6" s="76"/>
      <c r="Q6" s="37"/>
      <c r="R6" s="37"/>
      <c r="S6" s="37"/>
      <c r="T6" s="37"/>
      <c r="U6" s="37"/>
      <c r="V6" s="37"/>
      <c r="W6" s="37"/>
      <c r="X6" s="37"/>
    </row>
    <row r="7" spans="1:24" x14ac:dyDescent="0.35">
      <c r="A7" s="2" t="s">
        <v>6</v>
      </c>
      <c r="B7" s="51" t="s">
        <v>312</v>
      </c>
      <c r="C7" s="52"/>
      <c r="D7" s="52"/>
      <c r="E7" s="52"/>
      <c r="F7" s="52"/>
      <c r="G7" s="53"/>
      <c r="H7" s="3"/>
      <c r="I7" s="76"/>
      <c r="J7" s="76"/>
      <c r="K7" s="76"/>
      <c r="L7" s="76"/>
      <c r="M7" s="76"/>
      <c r="N7" s="76"/>
      <c r="O7" s="76"/>
      <c r="P7" s="76"/>
      <c r="Q7" s="37"/>
      <c r="R7" s="37"/>
      <c r="S7" s="37"/>
      <c r="T7" s="37"/>
      <c r="U7" s="37"/>
      <c r="V7" s="37"/>
      <c r="W7" s="37"/>
      <c r="X7" s="37"/>
    </row>
    <row r="8" spans="1:24" x14ac:dyDescent="0.35">
      <c r="A8" s="2" t="s">
        <v>7</v>
      </c>
      <c r="B8" s="51" t="s">
        <v>240</v>
      </c>
      <c r="C8" s="52"/>
      <c r="D8" s="52"/>
      <c r="E8" s="52"/>
      <c r="F8" s="52"/>
      <c r="G8" s="53"/>
      <c r="H8" s="3"/>
      <c r="I8" s="76"/>
      <c r="J8" s="76"/>
      <c r="K8" s="76"/>
      <c r="L8" s="76"/>
      <c r="M8" s="76"/>
      <c r="N8" s="76"/>
      <c r="O8" s="76"/>
      <c r="P8" s="76"/>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0.9642857142857143</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t="s">
        <v>85</v>
      </c>
      <c r="E12" s="11" t="s">
        <v>12</v>
      </c>
      <c r="F12" s="12"/>
      <c r="G12" s="11" t="s">
        <v>13</v>
      </c>
      <c r="H12" s="12"/>
      <c r="I12" s="11" t="s">
        <v>14</v>
      </c>
      <c r="J12" s="12" t="s">
        <v>15</v>
      </c>
      <c r="K12" s="11" t="s">
        <v>16</v>
      </c>
      <c r="L12" s="12"/>
      <c r="M12" s="58" t="s">
        <v>0</v>
      </c>
      <c r="N12" s="58"/>
      <c r="O12" s="58"/>
      <c r="P12" s="58"/>
      <c r="R12" s="13">
        <f>IF(D12="X",4,0)</f>
        <v>4</v>
      </c>
      <c r="S12" s="13">
        <f>IF(F12="X",3,0)</f>
        <v>0</v>
      </c>
      <c r="T12" s="13">
        <f>IF(H12="X",2,0)</f>
        <v>0</v>
      </c>
      <c r="U12" s="13">
        <f>IF(J12="X",1,0)</f>
        <v>0</v>
      </c>
      <c r="V12" s="13">
        <f>IF(L12="X",0,0)</f>
        <v>0</v>
      </c>
      <c r="W12" s="4"/>
      <c r="X12" s="13">
        <f>SUM(R12:V12)</f>
        <v>4</v>
      </c>
    </row>
    <row r="13" spans="1:24" x14ac:dyDescent="0.35">
      <c r="A13" s="56" t="s">
        <v>17</v>
      </c>
      <c r="B13" s="57"/>
      <c r="C13" s="11" t="s">
        <v>18</v>
      </c>
      <c r="D13" s="12" t="s">
        <v>85</v>
      </c>
      <c r="E13" s="11" t="s">
        <v>19</v>
      </c>
      <c r="F13" s="12"/>
      <c r="G13" s="11" t="s">
        <v>20</v>
      </c>
      <c r="H13" s="12"/>
      <c r="I13" s="14"/>
      <c r="J13" s="15"/>
      <c r="K13" s="14"/>
      <c r="L13" s="15"/>
      <c r="M13" s="59"/>
      <c r="N13" s="59"/>
      <c r="O13" s="59"/>
      <c r="P13" s="59"/>
      <c r="R13" s="13">
        <f>IF(D13="x",2,0)</f>
        <v>2</v>
      </c>
      <c r="S13" s="13">
        <f>IF(F13="x",1,0)</f>
        <v>0</v>
      </c>
      <c r="T13" s="13">
        <f>IF(H13="x",0,0)</f>
        <v>0</v>
      </c>
      <c r="U13" s="13"/>
      <c r="V13" s="13"/>
      <c r="W13" s="6"/>
      <c r="X13" s="13">
        <f>SUM(R13:V13)</f>
        <v>2</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c r="S15" s="13"/>
      <c r="T15" s="13"/>
      <c r="U15" s="13"/>
      <c r="V15" s="13"/>
      <c r="W15" s="4"/>
      <c r="X15" s="13"/>
    </row>
    <row r="16" spans="1:24" x14ac:dyDescent="0.35">
      <c r="A16" s="16" t="s">
        <v>313</v>
      </c>
      <c r="B16" s="16"/>
      <c r="C16" s="11" t="s">
        <v>11</v>
      </c>
      <c r="D16" s="12" t="s">
        <v>85</v>
      </c>
      <c r="E16" s="11" t="s">
        <v>12</v>
      </c>
      <c r="F16" s="12"/>
      <c r="G16" s="11" t="s">
        <v>13</v>
      </c>
      <c r="H16" s="12"/>
      <c r="I16" s="11" t="s">
        <v>14</v>
      </c>
      <c r="J16" s="12"/>
      <c r="K16" s="11" t="s">
        <v>16</v>
      </c>
      <c r="L16" s="38"/>
      <c r="M16" s="55"/>
      <c r="N16" s="55"/>
      <c r="O16" s="55"/>
      <c r="P16" s="55"/>
      <c r="R16" s="13">
        <f t="shared" ref="R16:R22" si="0">IF(D16="x",10,0)</f>
        <v>10</v>
      </c>
      <c r="S16" s="13">
        <f t="shared" ref="S16:S22" si="1">IF(F16="x",8,0)</f>
        <v>0</v>
      </c>
      <c r="T16" s="13">
        <f t="shared" ref="T16:T22" si="2">IF(H16="x",5,0)</f>
        <v>0</v>
      </c>
      <c r="U16" s="13">
        <f t="shared" ref="U16:U22" si="3">IF(J16="X",2,0)</f>
        <v>0</v>
      </c>
      <c r="V16" s="13">
        <f t="shared" ref="V16:V22" si="4">IF(L16="X",0,0)</f>
        <v>0</v>
      </c>
      <c r="W16" s="4"/>
      <c r="X16" s="13">
        <f t="shared" ref="X16:X20" si="5">SUM(R16:V16)</f>
        <v>10</v>
      </c>
    </row>
    <row r="17" spans="1:24" x14ac:dyDescent="0.35">
      <c r="A17" s="16" t="s">
        <v>314</v>
      </c>
      <c r="B17" s="16"/>
      <c r="C17" s="11" t="s">
        <v>11</v>
      </c>
      <c r="D17" s="12" t="s">
        <v>85</v>
      </c>
      <c r="E17" s="11" t="s">
        <v>12</v>
      </c>
      <c r="F17" s="12"/>
      <c r="G17" s="11" t="s">
        <v>13</v>
      </c>
      <c r="H17" s="12"/>
      <c r="I17" s="11" t="s">
        <v>14</v>
      </c>
      <c r="J17" s="12"/>
      <c r="K17" s="11" t="s">
        <v>16</v>
      </c>
      <c r="L17" s="38"/>
      <c r="M17" s="55"/>
      <c r="N17" s="55"/>
      <c r="O17" s="55"/>
      <c r="P17" s="55"/>
      <c r="R17" s="13">
        <f t="shared" si="0"/>
        <v>10</v>
      </c>
      <c r="S17" s="13">
        <f t="shared" si="1"/>
        <v>0</v>
      </c>
      <c r="T17" s="13">
        <f t="shared" si="2"/>
        <v>0</v>
      </c>
      <c r="U17" s="13">
        <f t="shared" si="3"/>
        <v>0</v>
      </c>
      <c r="V17" s="13">
        <f t="shared" si="4"/>
        <v>0</v>
      </c>
      <c r="W17" s="4"/>
      <c r="X17" s="13">
        <f t="shared" si="5"/>
        <v>10</v>
      </c>
    </row>
    <row r="18" spans="1:24" x14ac:dyDescent="0.35">
      <c r="A18" s="16" t="s">
        <v>315</v>
      </c>
      <c r="B18" s="16"/>
      <c r="C18" s="11" t="s">
        <v>11</v>
      </c>
      <c r="D18" s="12" t="s">
        <v>85</v>
      </c>
      <c r="E18" s="11" t="s">
        <v>12</v>
      </c>
      <c r="F18" s="12"/>
      <c r="G18" s="11" t="s">
        <v>13</v>
      </c>
      <c r="H18" s="12"/>
      <c r="I18" s="11" t="s">
        <v>14</v>
      </c>
      <c r="J18" s="12"/>
      <c r="K18" s="11" t="s">
        <v>16</v>
      </c>
      <c r="L18" s="38"/>
      <c r="M18" s="55"/>
      <c r="N18" s="55"/>
      <c r="O18" s="55"/>
      <c r="P18" s="55"/>
      <c r="R18" s="13">
        <f t="shared" si="0"/>
        <v>10</v>
      </c>
      <c r="S18" s="13">
        <f t="shared" si="1"/>
        <v>0</v>
      </c>
      <c r="T18" s="13">
        <f t="shared" si="2"/>
        <v>0</v>
      </c>
      <c r="U18" s="13">
        <f t="shared" si="3"/>
        <v>0</v>
      </c>
      <c r="V18" s="13">
        <f t="shared" si="4"/>
        <v>0</v>
      </c>
      <c r="W18" s="4"/>
      <c r="X18" s="13">
        <f t="shared" si="5"/>
        <v>10</v>
      </c>
    </row>
    <row r="19" spans="1:24" x14ac:dyDescent="0.35">
      <c r="A19" s="16" t="s">
        <v>316</v>
      </c>
      <c r="B19" s="16"/>
      <c r="C19" s="11" t="s">
        <v>11</v>
      </c>
      <c r="D19" s="12" t="s">
        <v>85</v>
      </c>
      <c r="E19" s="11" t="s">
        <v>12</v>
      </c>
      <c r="F19" s="12"/>
      <c r="G19" s="11" t="s">
        <v>13</v>
      </c>
      <c r="H19" s="12"/>
      <c r="I19" s="11" t="s">
        <v>14</v>
      </c>
      <c r="J19" s="12"/>
      <c r="K19" s="11" t="s">
        <v>16</v>
      </c>
      <c r="L19" s="38"/>
      <c r="M19" s="55"/>
      <c r="N19" s="55"/>
      <c r="O19" s="55"/>
      <c r="P19" s="55"/>
      <c r="R19" s="13">
        <f t="shared" si="0"/>
        <v>10</v>
      </c>
      <c r="S19" s="13">
        <f t="shared" si="1"/>
        <v>0</v>
      </c>
      <c r="T19" s="13">
        <f t="shared" si="2"/>
        <v>0</v>
      </c>
      <c r="U19" s="13">
        <f t="shared" si="3"/>
        <v>0</v>
      </c>
      <c r="V19" s="13">
        <f t="shared" si="4"/>
        <v>0</v>
      </c>
      <c r="W19" s="4"/>
      <c r="X19" s="13">
        <f t="shared" si="5"/>
        <v>10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1"/>
        <v>0</v>
      </c>
      <c r="T20" s="13">
        <f t="shared" si="2"/>
        <v>0</v>
      </c>
      <c r="U20" s="13">
        <f t="shared" si="3"/>
        <v>0</v>
      </c>
      <c r="V20" s="13">
        <f t="shared" si="4"/>
        <v>0</v>
      </c>
      <c r="W20" s="4"/>
      <c r="X20" s="13">
        <f t="shared" si="5"/>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1"/>
        <v>0</v>
      </c>
      <c r="T21" s="13">
        <f t="shared" si="2"/>
        <v>0</v>
      </c>
      <c r="U21" s="13">
        <f t="shared" si="3"/>
        <v>0</v>
      </c>
      <c r="V21" s="13">
        <f t="shared" si="4"/>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1"/>
        <v>0</v>
      </c>
      <c r="T22" s="13">
        <f t="shared" si="2"/>
        <v>0</v>
      </c>
      <c r="U22" s="13">
        <f t="shared" si="3"/>
        <v>0</v>
      </c>
      <c r="V22" s="13">
        <f t="shared" si="4"/>
        <v>0</v>
      </c>
      <c r="W22" s="4"/>
      <c r="X22" s="13">
        <f>SUM(R22:V22)</f>
        <v>0</v>
      </c>
    </row>
    <row r="23" spans="1:24" x14ac:dyDescent="0.35">
      <c r="A23" s="60" t="s">
        <v>24</v>
      </c>
      <c r="B23" s="61"/>
      <c r="C23" s="62"/>
      <c r="D23" s="62"/>
      <c r="E23" s="62"/>
      <c r="F23" s="62"/>
      <c r="G23" s="62"/>
      <c r="H23" s="62"/>
      <c r="I23" s="62"/>
      <c r="J23" s="62"/>
      <c r="K23" s="63"/>
      <c r="L23" s="12">
        <v>4</v>
      </c>
      <c r="M23" s="58"/>
      <c r="N23" s="58"/>
      <c r="O23" s="58"/>
      <c r="P23" s="58"/>
      <c r="R23" s="13"/>
      <c r="S23" s="13"/>
      <c r="T23" s="13"/>
      <c r="U23" s="13"/>
      <c r="V23" s="13"/>
      <c r="W23" s="4"/>
      <c r="X23" s="13">
        <f>SUM(X15:X22)/L23</f>
        <v>10</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t="s">
        <v>85</v>
      </c>
      <c r="E25" s="11" t="s">
        <v>27</v>
      </c>
      <c r="F25" s="12"/>
      <c r="G25" s="11" t="s">
        <v>28</v>
      </c>
      <c r="H25" s="12" t="s">
        <v>15</v>
      </c>
      <c r="I25" s="4"/>
      <c r="J25" s="3"/>
      <c r="K25" s="4"/>
      <c r="M25" s="55"/>
      <c r="N25" s="55"/>
      <c r="O25" s="55"/>
      <c r="P25" s="55"/>
      <c r="R25" s="13">
        <f>IF(D25="x",2,0)</f>
        <v>2</v>
      </c>
      <c r="S25" s="13">
        <f>IF(F25="x",1,0)</f>
        <v>0</v>
      </c>
      <c r="T25" s="13">
        <f>IF(H25="x",0,0)</f>
        <v>0</v>
      </c>
      <c r="U25" s="13"/>
      <c r="V25" s="4"/>
      <c r="W25" s="4"/>
      <c r="X25" s="13">
        <f t="shared" ref="X25:X29" si="6">SUM(R25:V25)</f>
        <v>2</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t="s">
        <v>85</v>
      </c>
      <c r="E27" s="11" t="s">
        <v>12</v>
      </c>
      <c r="F27" s="12"/>
      <c r="G27" s="22" t="s">
        <v>13</v>
      </c>
      <c r="H27" s="12"/>
      <c r="I27" s="11" t="s">
        <v>14</v>
      </c>
      <c r="J27" s="12" t="s">
        <v>15</v>
      </c>
      <c r="K27" s="4"/>
      <c r="M27" s="55"/>
      <c r="N27" s="55"/>
      <c r="O27" s="55"/>
      <c r="P27" s="55"/>
      <c r="R27" s="13">
        <f>IF(D27="x",3,0)</f>
        <v>3</v>
      </c>
      <c r="S27" s="13">
        <f>IF(F27="x",2,0)</f>
        <v>0</v>
      </c>
      <c r="T27" s="13">
        <f>IF(H27="x",1,0)</f>
        <v>0</v>
      </c>
      <c r="U27" s="13">
        <f>IF(J27="X",0,0)</f>
        <v>0</v>
      </c>
      <c r="V27" s="4"/>
      <c r="W27" s="4"/>
      <c r="X27" s="13">
        <f t="shared" si="6"/>
        <v>3</v>
      </c>
    </row>
    <row r="28" spans="1:24" x14ac:dyDescent="0.35">
      <c r="A28" s="56" t="s">
        <v>33</v>
      </c>
      <c r="B28" s="57"/>
      <c r="C28" s="11" t="s">
        <v>12</v>
      </c>
      <c r="D28" s="12" t="s">
        <v>85</v>
      </c>
      <c r="E28" s="11" t="s">
        <v>34</v>
      </c>
      <c r="F28" s="12"/>
      <c r="G28" s="11" t="s">
        <v>14</v>
      </c>
      <c r="H28" s="12" t="s">
        <v>15</v>
      </c>
      <c r="I28" s="4"/>
      <c r="J28" s="3"/>
      <c r="K28" s="4"/>
      <c r="M28" s="55"/>
      <c r="N28" s="55"/>
      <c r="O28" s="55"/>
      <c r="P28" s="55"/>
      <c r="R28" s="13">
        <f>IF(D28="x",2,0)</f>
        <v>2</v>
      </c>
      <c r="S28" s="13">
        <f>IF(F28="x",1,0)</f>
        <v>0</v>
      </c>
      <c r="T28" s="13">
        <f>IF(H28="x",0,0)</f>
        <v>0</v>
      </c>
      <c r="U28" s="13"/>
      <c r="V28" s="4"/>
      <c r="W28" s="4"/>
      <c r="X28" s="13">
        <f t="shared" si="6"/>
        <v>2</v>
      </c>
    </row>
    <row r="29" spans="1:24" x14ac:dyDescent="0.35">
      <c r="A29" s="65" t="s">
        <v>35</v>
      </c>
      <c r="B29" s="66"/>
      <c r="C29" s="11" t="s">
        <v>12</v>
      </c>
      <c r="D29" s="12" t="s">
        <v>85</v>
      </c>
      <c r="E29" s="11" t="s">
        <v>34</v>
      </c>
      <c r="F29" s="12"/>
      <c r="G29" s="11" t="s">
        <v>14</v>
      </c>
      <c r="H29" s="12"/>
      <c r="I29" s="4"/>
      <c r="J29" s="3"/>
      <c r="K29" s="4"/>
      <c r="M29" s="55"/>
      <c r="N29" s="55"/>
      <c r="O29" s="55"/>
      <c r="P29" s="55"/>
      <c r="R29" s="13">
        <f>IF(D29="x",2,0)</f>
        <v>2</v>
      </c>
      <c r="S29" s="13">
        <f>IF(F29="x",1,0)</f>
        <v>0</v>
      </c>
      <c r="T29" s="13">
        <f>IF(H29="x",0,0)</f>
        <v>0</v>
      </c>
      <c r="U29" s="13">
        <f>IF(J29="X",2,0)</f>
        <v>0</v>
      </c>
      <c r="V29" s="4"/>
      <c r="W29" s="4"/>
      <c r="X29" s="13">
        <f t="shared" si="6"/>
        <v>2</v>
      </c>
    </row>
    <row r="30" spans="1:24" x14ac:dyDescent="0.35">
      <c r="A30" s="56" t="s">
        <v>36</v>
      </c>
      <c r="B30" s="57"/>
      <c r="C30" s="11" t="s">
        <v>37</v>
      </c>
      <c r="D30" s="12"/>
      <c r="E30" s="11" t="s">
        <v>34</v>
      </c>
      <c r="F30" s="12" t="s">
        <v>85</v>
      </c>
      <c r="G30" s="11" t="s">
        <v>38</v>
      </c>
      <c r="H30" s="12"/>
      <c r="I30" s="4"/>
      <c r="J30" s="3"/>
      <c r="K30" s="4"/>
      <c r="M30" s="55"/>
      <c r="N30" s="55"/>
      <c r="O30" s="55"/>
      <c r="P30" s="55"/>
      <c r="R30" s="13">
        <f>IF(D30="x",2,0)</f>
        <v>0</v>
      </c>
      <c r="S30" s="13">
        <f>IF(F30="x",1,0)</f>
        <v>1</v>
      </c>
      <c r="T30" s="13">
        <f>IF(H30="x",0,0)</f>
        <v>0</v>
      </c>
      <c r="U30" s="13">
        <f>IF(J30="X",2,0)</f>
        <v>0</v>
      </c>
      <c r="V30" s="4"/>
      <c r="W30" s="4"/>
      <c r="X30" s="13">
        <f t="shared" ref="X30" si="7">SUM(R30:V30)</f>
        <v>1</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1</v>
      </c>
      <c r="E32" s="11" t="s">
        <v>41</v>
      </c>
      <c r="F32" s="29" t="b">
        <v>1</v>
      </c>
      <c r="G32" s="11" t="s">
        <v>42</v>
      </c>
      <c r="H32" s="29" t="b">
        <v>1</v>
      </c>
      <c r="I32" s="11" t="s">
        <v>43</v>
      </c>
      <c r="J32" s="29" t="b">
        <v>1</v>
      </c>
      <c r="K32" s="11" t="s">
        <v>44</v>
      </c>
      <c r="L32" s="30" t="b">
        <v>1</v>
      </c>
      <c r="M32" s="11" t="s">
        <v>45</v>
      </c>
      <c r="N32" s="28" t="s">
        <v>274</v>
      </c>
      <c r="O32" s="11" t="s">
        <v>47</v>
      </c>
      <c r="P32" s="30" t="b">
        <v>0</v>
      </c>
      <c r="R32" s="13"/>
      <c r="S32" s="13"/>
      <c r="T32" s="13"/>
      <c r="U32" s="13"/>
      <c r="V32" s="4"/>
      <c r="W32" s="4"/>
      <c r="X32" s="13"/>
    </row>
    <row r="33" spans="1:24" x14ac:dyDescent="0.35">
      <c r="A33" s="64" t="s">
        <v>48</v>
      </c>
      <c r="B33" s="64"/>
      <c r="C33" s="11" t="s">
        <v>11</v>
      </c>
      <c r="D33" s="29" t="b">
        <v>1</v>
      </c>
      <c r="E33" s="11" t="s">
        <v>12</v>
      </c>
      <c r="F33" s="29" t="b">
        <v>0</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1</v>
      </c>
      <c r="E35" s="22" t="s">
        <v>53</v>
      </c>
      <c r="F35" s="33" t="b">
        <v>0</v>
      </c>
      <c r="G35" s="22" t="s">
        <v>54</v>
      </c>
      <c r="H35" s="33" t="b">
        <v>1</v>
      </c>
      <c r="I35" s="11" t="s">
        <v>55</v>
      </c>
      <c r="J35" s="29" t="b">
        <v>1</v>
      </c>
      <c r="K35" s="11" t="s">
        <v>56</v>
      </c>
      <c r="L35" s="30" t="b">
        <v>1</v>
      </c>
      <c r="M35" s="31" t="s">
        <v>57</v>
      </c>
      <c r="N35" s="30" t="b">
        <v>1</v>
      </c>
      <c r="R35" s="13"/>
      <c r="S35" s="13"/>
      <c r="T35" s="13"/>
      <c r="U35" s="13"/>
      <c r="V35" s="4"/>
      <c r="W35" s="4"/>
      <c r="X35" s="13"/>
    </row>
    <row r="36" spans="1:24" x14ac:dyDescent="0.35">
      <c r="A36" s="64" t="s">
        <v>58</v>
      </c>
      <c r="B36" s="64"/>
      <c r="C36" s="34" t="s">
        <v>59</v>
      </c>
      <c r="D36" s="35" t="b">
        <v>0</v>
      </c>
      <c r="E36" s="34" t="s">
        <v>60</v>
      </c>
      <c r="F36" s="36" t="b">
        <v>1</v>
      </c>
      <c r="G36" s="4" t="s">
        <v>61</v>
      </c>
      <c r="H36" s="36" t="b">
        <v>1</v>
      </c>
      <c r="I36" s="34" t="s">
        <v>62</v>
      </c>
      <c r="J36" s="29" t="b">
        <v>1</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t="s">
        <v>317</v>
      </c>
      <c r="D39" s="4"/>
      <c r="E39" s="4"/>
      <c r="F39" s="4"/>
      <c r="G39" s="4"/>
      <c r="H39" s="4"/>
      <c r="I39" s="4"/>
      <c r="J39" s="4"/>
      <c r="K39" s="4"/>
      <c r="L39" s="4"/>
      <c r="M39" s="4"/>
      <c r="N39" s="4"/>
      <c r="R39" s="13"/>
      <c r="S39" s="13"/>
      <c r="T39" s="13"/>
      <c r="U39" s="13"/>
      <c r="V39" s="4"/>
      <c r="W39" s="4"/>
      <c r="X39" s="13"/>
    </row>
    <row r="40" spans="1:24" x14ac:dyDescent="0.35">
      <c r="A40" s="65" t="s">
        <v>66</v>
      </c>
      <c r="B40" s="66"/>
      <c r="C40" s="22" t="s">
        <v>318</v>
      </c>
      <c r="D40" s="4"/>
      <c r="E40" s="4"/>
      <c r="F40" s="4"/>
      <c r="G40" s="4"/>
      <c r="H40" s="4"/>
      <c r="I40" s="4"/>
      <c r="J40" s="4"/>
      <c r="K40" s="4"/>
      <c r="L40" s="4"/>
      <c r="M40" s="4"/>
      <c r="N40" s="4"/>
      <c r="R40" s="13"/>
      <c r="S40" s="13"/>
      <c r="T40" s="13"/>
      <c r="U40" s="13"/>
      <c r="V40" s="4"/>
      <c r="W40" s="4"/>
      <c r="X40" s="13"/>
    </row>
    <row r="41" spans="1:24" x14ac:dyDescent="0.35">
      <c r="A41" s="64" t="s">
        <v>67</v>
      </c>
      <c r="B41" s="64"/>
      <c r="C41" s="22">
        <v>2024</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0.9642857142857143</v>
      </c>
      <c r="J46" s="25"/>
      <c r="K46" s="4"/>
      <c r="R46" s="8"/>
      <c r="S46" s="8"/>
      <c r="T46" s="8"/>
      <c r="U46" s="4"/>
      <c r="V46" s="4"/>
      <c r="W46" s="4"/>
      <c r="X46" s="13">
        <f>SUM(X30+X29+X28+X27+X26+X25+X23+X13+X12)</f>
        <v>27</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2:G2"/>
    <mergeCell ref="I2:P8"/>
    <mergeCell ref="B3:G3"/>
    <mergeCell ref="B4:G4"/>
    <mergeCell ref="B5:G5"/>
    <mergeCell ref="B6:G6"/>
    <mergeCell ref="B7:G7"/>
    <mergeCell ref="B8:G8"/>
    <mergeCell ref="M21:P21"/>
    <mergeCell ref="A12:B12"/>
    <mergeCell ref="M12:P12"/>
    <mergeCell ref="A13:B13"/>
    <mergeCell ref="M13:P13"/>
    <mergeCell ref="M14:P14"/>
    <mergeCell ref="M15:P15"/>
    <mergeCell ref="M16:P16"/>
    <mergeCell ref="M17:P17"/>
    <mergeCell ref="M18:P18"/>
    <mergeCell ref="M19:P19"/>
    <mergeCell ref="M20:P20"/>
    <mergeCell ref="M22:P22"/>
    <mergeCell ref="A23:K23"/>
    <mergeCell ref="M23:P23"/>
    <mergeCell ref="M24:P24"/>
    <mergeCell ref="A25:B25"/>
    <mergeCell ref="M25:P25"/>
    <mergeCell ref="A32:B32"/>
    <mergeCell ref="A26:B26"/>
    <mergeCell ref="M26:P26"/>
    <mergeCell ref="A27:B27"/>
    <mergeCell ref="M27:P27"/>
    <mergeCell ref="A28:B28"/>
    <mergeCell ref="M28:P28"/>
    <mergeCell ref="A29:B29"/>
    <mergeCell ref="M29:P29"/>
    <mergeCell ref="A30:B30"/>
    <mergeCell ref="M30:P30"/>
    <mergeCell ref="M31:P31"/>
    <mergeCell ref="A40:B40"/>
    <mergeCell ref="A33:B33"/>
    <mergeCell ref="M33:P33"/>
    <mergeCell ref="A34:B34"/>
    <mergeCell ref="C34:N34"/>
    <mergeCell ref="A35:B35"/>
    <mergeCell ref="A36:B36"/>
    <mergeCell ref="A37:B37"/>
    <mergeCell ref="C37:N37"/>
    <mergeCell ref="A38:B38"/>
    <mergeCell ref="C38:N38"/>
    <mergeCell ref="A39:B39"/>
    <mergeCell ref="A41:B41"/>
    <mergeCell ref="D41:N41"/>
    <mergeCell ref="A42:B42"/>
    <mergeCell ref="D42:N42"/>
    <mergeCell ref="A43:B43"/>
    <mergeCell ref="D43:N43"/>
    <mergeCell ref="B59:E59"/>
    <mergeCell ref="B53:E53"/>
    <mergeCell ref="B54:E54"/>
    <mergeCell ref="B55:E55"/>
    <mergeCell ref="B56:E56"/>
    <mergeCell ref="B57:E57"/>
    <mergeCell ref="B58:E58"/>
  </mergeCells>
  <dataValidations count="3">
    <dataValidation type="list" allowBlank="1" showInputMessage="1" showErrorMessage="1" sqref="B5:G5" xr:uid="{E7FFB55D-08DE-7A4E-B937-CCEEF74D04E5}">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6D4359C3-D23E-4748-864D-7D48FB554910}">
      <formula1>"Pay and Play, Private, Registered Membership Use, Sports Club/Community Association"</formula1>
    </dataValidation>
    <dataValidation type="list" allowBlank="1" showInputMessage="1" showErrorMessage="1" sqref="N32" xr:uid="{D4A00472-1A7C-A84A-AE03-FCE3E4050BAF}">
      <formula1>"0-10,11-20,21-30,31-40,41-50,50+"</formula1>
    </dataValidation>
  </dataValidation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E71EF-83AF-6E4B-A5C6-450A75EECA6B}">
  <dimension ref="A2:X72"/>
  <sheetViews>
    <sheetView workbookViewId="0">
      <selection activeCell="B2" sqref="B2:G2"/>
    </sheetView>
  </sheetViews>
  <sheetFormatPr defaultColWidth="8.453125" defaultRowHeight="14.5" x14ac:dyDescent="0.35"/>
  <cols>
    <col min="1" max="1" width="36.6328125" bestFit="1" customWidth="1"/>
    <col min="2" max="2" width="10.453125" bestFit="1" customWidth="1"/>
    <col min="3" max="3" width="18.453125" bestFit="1" customWidth="1"/>
    <col min="4" max="4" width="3.453125" bestFit="1" customWidth="1"/>
    <col min="5" max="5" width="34.6328125" bestFit="1" customWidth="1"/>
    <col min="6" max="6" width="3.453125" bestFit="1" customWidth="1"/>
    <col min="7" max="7" width="26.453125" bestFit="1" customWidth="1"/>
    <col min="8" max="8" width="3.453125" bestFit="1" customWidth="1"/>
    <col min="9" max="9" width="23.453125" bestFit="1" customWidth="1"/>
    <col min="10" max="10" width="3.453125" bestFit="1" customWidth="1"/>
    <col min="11" max="11" width="19.36328125" bestFit="1" customWidth="1"/>
    <col min="12" max="12" width="3.453125" bestFit="1" customWidth="1"/>
    <col min="13" max="13" width="34.36328125" bestFit="1" customWidth="1"/>
    <col min="14" max="14" width="3.453125" bestFit="1" customWidth="1"/>
    <col min="15" max="15" width="11.90625" bestFit="1" customWidth="1"/>
    <col min="16" max="16" width="3.453125" bestFit="1" customWidth="1"/>
    <col min="18" max="22" width="5.453125" bestFit="1" customWidth="1"/>
  </cols>
  <sheetData>
    <row r="2" spans="1:24" x14ac:dyDescent="0.35">
      <c r="A2" s="2" t="s">
        <v>1</v>
      </c>
      <c r="B2" s="51" t="s">
        <v>319</v>
      </c>
      <c r="C2" s="52"/>
      <c r="D2" s="52"/>
      <c r="E2" s="52"/>
      <c r="F2" s="52"/>
      <c r="G2" s="53"/>
      <c r="H2" s="3"/>
      <c r="I2" s="54" t="s">
        <v>320</v>
      </c>
      <c r="J2" s="54"/>
      <c r="K2" s="54"/>
      <c r="L2" s="54"/>
      <c r="M2" s="54"/>
      <c r="N2" s="54"/>
      <c r="O2" s="54"/>
      <c r="P2" s="54"/>
      <c r="Q2" s="37"/>
      <c r="R2" s="37"/>
      <c r="S2" s="37"/>
      <c r="T2" s="37"/>
      <c r="U2" s="37"/>
      <c r="V2" s="37"/>
      <c r="W2" s="37"/>
      <c r="X2" s="37"/>
    </row>
    <row r="3" spans="1:24" x14ac:dyDescent="0.35">
      <c r="A3" s="2" t="s">
        <v>2</v>
      </c>
      <c r="B3" s="51" t="s">
        <v>321</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52</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128</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129</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0.5714285714285714</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c r="G12" s="11" t="s">
        <v>13</v>
      </c>
      <c r="H12" s="12" t="s">
        <v>156</v>
      </c>
      <c r="I12" s="11" t="s">
        <v>14</v>
      </c>
      <c r="J12" s="12" t="s">
        <v>15</v>
      </c>
      <c r="K12" s="11" t="s">
        <v>16</v>
      </c>
      <c r="L12" s="12"/>
      <c r="M12" s="58" t="s">
        <v>0</v>
      </c>
      <c r="N12" s="58"/>
      <c r="O12" s="58"/>
      <c r="P12" s="58"/>
      <c r="R12" s="13">
        <f>IF(D12="X",4,0)</f>
        <v>0</v>
      </c>
      <c r="S12" s="13">
        <f>IF(F12="X",3,0)</f>
        <v>0</v>
      </c>
      <c r="T12" s="13">
        <f>IF(H12="X",2,0)</f>
        <v>2</v>
      </c>
      <c r="U12" s="13">
        <f>IF(J12="X",1,0)</f>
        <v>0</v>
      </c>
      <c r="V12" s="13">
        <f>IF(L12="X",0,0)</f>
        <v>0</v>
      </c>
      <c r="W12" s="4"/>
      <c r="X12" s="13">
        <f>SUM(R12:V12)</f>
        <v>2</v>
      </c>
    </row>
    <row r="13" spans="1:24" x14ac:dyDescent="0.35">
      <c r="A13" s="56" t="s">
        <v>17</v>
      </c>
      <c r="B13" s="57"/>
      <c r="C13" s="11" t="s">
        <v>18</v>
      </c>
      <c r="D13" s="12" t="s">
        <v>85</v>
      </c>
      <c r="E13" s="11" t="s">
        <v>19</v>
      </c>
      <c r="F13" s="12"/>
      <c r="G13" s="11" t="s">
        <v>20</v>
      </c>
      <c r="H13" s="12"/>
      <c r="I13" s="14"/>
      <c r="J13" s="15"/>
      <c r="K13" s="14"/>
      <c r="L13" s="15"/>
      <c r="M13" s="59"/>
      <c r="N13" s="59"/>
      <c r="O13" s="59"/>
      <c r="P13" s="59"/>
      <c r="R13" s="13">
        <f>IF(D13="x",2,0)</f>
        <v>2</v>
      </c>
      <c r="S13" s="13">
        <f>IF(F13="x",1,0)</f>
        <v>0</v>
      </c>
      <c r="T13" s="13">
        <f>IF(H13="x",0,0)</f>
        <v>0</v>
      </c>
      <c r="U13" s="13"/>
      <c r="V13" s="13"/>
      <c r="W13" s="6"/>
      <c r="X13" s="13">
        <f>SUM(R13:V13)</f>
        <v>2</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c r="S15" s="13"/>
      <c r="T15" s="13"/>
      <c r="U15" s="13"/>
      <c r="V15" s="13"/>
      <c r="W15" s="4"/>
      <c r="X15" s="13"/>
    </row>
    <row r="16" spans="1:24" x14ac:dyDescent="0.35">
      <c r="A16" s="16" t="s">
        <v>128</v>
      </c>
      <c r="B16" s="16"/>
      <c r="C16" s="11" t="s">
        <v>11</v>
      </c>
      <c r="D16" s="12"/>
      <c r="E16" s="11" t="s">
        <v>12</v>
      </c>
      <c r="F16" s="12"/>
      <c r="G16" s="11" t="s">
        <v>13</v>
      </c>
      <c r="H16" s="12" t="s">
        <v>156</v>
      </c>
      <c r="I16" s="11" t="s">
        <v>14</v>
      </c>
      <c r="J16" s="12"/>
      <c r="K16" s="11" t="s">
        <v>16</v>
      </c>
      <c r="L16" s="38"/>
      <c r="M16" s="55"/>
      <c r="N16" s="55"/>
      <c r="O16" s="55"/>
      <c r="P16" s="55"/>
      <c r="R16" s="13">
        <f t="shared" ref="R16:R22" si="0">IF(D16="x",10,0)</f>
        <v>0</v>
      </c>
      <c r="S16" s="13">
        <f t="shared" ref="S16:S22" si="1">IF(F16="x",8,0)</f>
        <v>0</v>
      </c>
      <c r="T16" s="13">
        <f t="shared" ref="T16:T22" si="2">IF(H16="x",5,0)</f>
        <v>5</v>
      </c>
      <c r="U16" s="13">
        <f t="shared" ref="U16:U22" si="3">IF(J16="X",2,0)</f>
        <v>0</v>
      </c>
      <c r="V16" s="13">
        <f t="shared" ref="V16:V22" si="4">IF(L16="X",0,0)</f>
        <v>0</v>
      </c>
      <c r="W16" s="4"/>
      <c r="X16" s="13">
        <f t="shared" ref="X16:X20" si="5">SUM(R16:V16)</f>
        <v>5</v>
      </c>
    </row>
    <row r="17" spans="1:24" x14ac:dyDescent="0.35">
      <c r="A17" s="16"/>
      <c r="B17" s="16"/>
      <c r="C17" s="11" t="s">
        <v>11</v>
      </c>
      <c r="D17" s="12"/>
      <c r="E17" s="11" t="s">
        <v>12</v>
      </c>
      <c r="F17" s="12"/>
      <c r="G17" s="11" t="s">
        <v>13</v>
      </c>
      <c r="H17" s="12"/>
      <c r="I17" s="11" t="s">
        <v>14</v>
      </c>
      <c r="J17" s="12"/>
      <c r="K17" s="11" t="s">
        <v>16</v>
      </c>
      <c r="L17" s="38"/>
      <c r="M17" s="55"/>
      <c r="N17" s="55"/>
      <c r="O17" s="55"/>
      <c r="P17" s="55"/>
      <c r="R17" s="13">
        <f t="shared" si="0"/>
        <v>0</v>
      </c>
      <c r="S17" s="13">
        <f t="shared" si="1"/>
        <v>0</v>
      </c>
      <c r="T17" s="13">
        <f t="shared" si="2"/>
        <v>0</v>
      </c>
      <c r="U17" s="13">
        <f t="shared" si="3"/>
        <v>0</v>
      </c>
      <c r="V17" s="13">
        <f t="shared" si="4"/>
        <v>0</v>
      </c>
      <c r="W17" s="4"/>
      <c r="X17" s="13">
        <f t="shared" si="5"/>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si="1"/>
        <v>0</v>
      </c>
      <c r="T18" s="13">
        <f t="shared" si="2"/>
        <v>0</v>
      </c>
      <c r="U18" s="13">
        <f t="shared" si="3"/>
        <v>0</v>
      </c>
      <c r="V18" s="13">
        <f t="shared" si="4"/>
        <v>0</v>
      </c>
      <c r="W18" s="4"/>
      <c r="X18" s="13">
        <f t="shared" si="5"/>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1"/>
        <v>0</v>
      </c>
      <c r="T19" s="13">
        <f t="shared" si="2"/>
        <v>0</v>
      </c>
      <c r="U19" s="13">
        <f t="shared" si="3"/>
        <v>0</v>
      </c>
      <c r="V19" s="13">
        <f t="shared" si="4"/>
        <v>0</v>
      </c>
      <c r="W19" s="4"/>
      <c r="X19" s="13">
        <f t="shared" si="5"/>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1"/>
        <v>0</v>
      </c>
      <c r="T20" s="13">
        <f t="shared" si="2"/>
        <v>0</v>
      </c>
      <c r="U20" s="13">
        <f t="shared" si="3"/>
        <v>0</v>
      </c>
      <c r="V20" s="13">
        <f t="shared" si="4"/>
        <v>0</v>
      </c>
      <c r="W20" s="4"/>
      <c r="X20" s="13">
        <f t="shared" si="5"/>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1"/>
        <v>0</v>
      </c>
      <c r="T21" s="13">
        <f t="shared" si="2"/>
        <v>0</v>
      </c>
      <c r="U21" s="13">
        <f t="shared" si="3"/>
        <v>0</v>
      </c>
      <c r="V21" s="13">
        <f t="shared" si="4"/>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1"/>
        <v>0</v>
      </c>
      <c r="T22" s="13">
        <f t="shared" si="2"/>
        <v>0</v>
      </c>
      <c r="U22" s="13">
        <f t="shared" si="3"/>
        <v>0</v>
      </c>
      <c r="V22" s="13">
        <f t="shared" si="4"/>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SUM(X15:X22)/L23</f>
        <v>5</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c r="E25" s="11" t="s">
        <v>27</v>
      </c>
      <c r="F25" s="12" t="s">
        <v>85</v>
      </c>
      <c r="G25" s="11" t="s">
        <v>28</v>
      </c>
      <c r="H25" s="12" t="s">
        <v>15</v>
      </c>
      <c r="I25" s="4"/>
      <c r="J25" s="3"/>
      <c r="K25" s="4"/>
      <c r="M25" s="55"/>
      <c r="N25" s="55"/>
      <c r="O25" s="55"/>
      <c r="P25" s="55"/>
      <c r="R25" s="13">
        <f>IF(D25="x",2,0)</f>
        <v>0</v>
      </c>
      <c r="S25" s="13">
        <f>IF(F25="x",1,0)</f>
        <v>1</v>
      </c>
      <c r="T25" s="13">
        <f>IF(H25="x",0,0)</f>
        <v>0</v>
      </c>
      <c r="U25" s="13"/>
      <c r="V25" s="4"/>
      <c r="W25" s="4"/>
      <c r="X25" s="13">
        <f t="shared" ref="X25:X29" si="6">SUM(R25:V25)</f>
        <v>1</v>
      </c>
    </row>
    <row r="26" spans="1:24" x14ac:dyDescent="0.35">
      <c r="A26" s="56" t="s">
        <v>29</v>
      </c>
      <c r="B26" s="57"/>
      <c r="C26" s="11" t="s">
        <v>30</v>
      </c>
      <c r="D26" s="12" t="s">
        <v>85</v>
      </c>
      <c r="E26" s="11" t="s">
        <v>28</v>
      </c>
      <c r="F26" s="12"/>
      <c r="G26" s="4"/>
      <c r="H26" s="3"/>
      <c r="I26" s="4" t="s">
        <v>31</v>
      </c>
      <c r="J26" s="3"/>
      <c r="K26" s="4"/>
      <c r="M26" s="55" t="s">
        <v>85</v>
      </c>
      <c r="N26" s="55"/>
      <c r="O26" s="55"/>
      <c r="P26" s="55"/>
      <c r="R26" s="13">
        <f>IF(D26="x",1,0)</f>
        <v>1</v>
      </c>
      <c r="S26" s="13">
        <f>IF(F26="x",0,0)</f>
        <v>0</v>
      </c>
      <c r="T26" s="13"/>
      <c r="U26" s="13"/>
      <c r="V26" s="4"/>
      <c r="W26" s="4"/>
      <c r="X26" s="13">
        <f t="shared" si="6"/>
        <v>1</v>
      </c>
    </row>
    <row r="27" spans="1:24" x14ac:dyDescent="0.35">
      <c r="A27" s="56" t="s">
        <v>32</v>
      </c>
      <c r="B27" s="57"/>
      <c r="C27" s="11" t="s">
        <v>11</v>
      </c>
      <c r="D27" s="12" t="s">
        <v>85</v>
      </c>
      <c r="E27" s="11" t="s">
        <v>12</v>
      </c>
      <c r="F27" s="12"/>
      <c r="G27" s="22" t="s">
        <v>13</v>
      </c>
      <c r="H27" s="12"/>
      <c r="I27" s="11" t="s">
        <v>14</v>
      </c>
      <c r="J27" s="12" t="s">
        <v>15</v>
      </c>
      <c r="K27" s="4"/>
      <c r="M27" s="55"/>
      <c r="N27" s="55"/>
      <c r="O27" s="55"/>
      <c r="P27" s="55"/>
      <c r="R27" s="13">
        <f>IF(D27="x",3,0)</f>
        <v>3</v>
      </c>
      <c r="S27" s="13">
        <f>IF(F27="x",2,0)</f>
        <v>0</v>
      </c>
      <c r="T27" s="13">
        <f>IF(H27="x",1,0)</f>
        <v>0</v>
      </c>
      <c r="U27" s="13">
        <f>IF(J27="X",0,0)</f>
        <v>0</v>
      </c>
      <c r="V27" s="4"/>
      <c r="W27" s="4"/>
      <c r="X27" s="13">
        <f t="shared" si="6"/>
        <v>3</v>
      </c>
    </row>
    <row r="28" spans="1:24" x14ac:dyDescent="0.35">
      <c r="A28" s="56" t="s">
        <v>33</v>
      </c>
      <c r="B28" s="57"/>
      <c r="C28" s="11" t="s">
        <v>12</v>
      </c>
      <c r="D28" s="12"/>
      <c r="E28" s="11" t="s">
        <v>34</v>
      </c>
      <c r="F28" s="12" t="s">
        <v>85</v>
      </c>
      <c r="G28" s="11" t="s">
        <v>14</v>
      </c>
      <c r="H28" s="12" t="s">
        <v>15</v>
      </c>
      <c r="I28" s="4"/>
      <c r="J28" s="3"/>
      <c r="K28" s="4"/>
      <c r="M28" s="55"/>
      <c r="N28" s="55"/>
      <c r="O28" s="55"/>
      <c r="P28" s="55"/>
      <c r="R28" s="13">
        <f>IF(D28="x",2,0)</f>
        <v>0</v>
      </c>
      <c r="S28" s="13">
        <f>IF(F28="x",1,0)</f>
        <v>1</v>
      </c>
      <c r="T28" s="13">
        <f>IF(H28="x",0,0)</f>
        <v>0</v>
      </c>
      <c r="U28" s="13"/>
      <c r="V28" s="4"/>
      <c r="W28" s="4"/>
      <c r="X28" s="13">
        <f t="shared" si="6"/>
        <v>1</v>
      </c>
    </row>
    <row r="29" spans="1:24" x14ac:dyDescent="0.35">
      <c r="A29" s="65" t="s">
        <v>35</v>
      </c>
      <c r="B29" s="66"/>
      <c r="C29" s="11" t="s">
        <v>12</v>
      </c>
      <c r="D29" s="12"/>
      <c r="E29" s="11" t="s">
        <v>34</v>
      </c>
      <c r="F29" s="12"/>
      <c r="G29" s="11" t="s">
        <v>14</v>
      </c>
      <c r="H29" s="12" t="s">
        <v>156</v>
      </c>
      <c r="I29" s="4"/>
      <c r="J29" s="3"/>
      <c r="K29" s="4"/>
      <c r="M29" s="55"/>
      <c r="N29" s="55"/>
      <c r="O29" s="55"/>
      <c r="P29" s="55"/>
      <c r="R29" s="13">
        <f>IF(D29="x",2,0)</f>
        <v>0</v>
      </c>
      <c r="S29" s="13">
        <f>IF(F29="x",1,0)</f>
        <v>0</v>
      </c>
      <c r="T29" s="13">
        <f>IF(H29="x",0,0)</f>
        <v>0</v>
      </c>
      <c r="U29" s="13">
        <f>IF(J29="X",2,0)</f>
        <v>0</v>
      </c>
      <c r="V29" s="4"/>
      <c r="W29" s="4"/>
      <c r="X29" s="13">
        <f t="shared" si="6"/>
        <v>0</v>
      </c>
    </row>
    <row r="30" spans="1:24" x14ac:dyDescent="0.35">
      <c r="A30" s="56" t="s">
        <v>36</v>
      </c>
      <c r="B30" s="57"/>
      <c r="C30" s="11" t="s">
        <v>37</v>
      </c>
      <c r="D30" s="12"/>
      <c r="E30" s="11" t="s">
        <v>34</v>
      </c>
      <c r="F30" s="12" t="s">
        <v>85</v>
      </c>
      <c r="G30" s="11" t="s">
        <v>38</v>
      </c>
      <c r="H30" s="12"/>
      <c r="I30" s="4"/>
      <c r="J30" s="3"/>
      <c r="K30" s="4"/>
      <c r="M30" s="55"/>
      <c r="N30" s="55"/>
      <c r="O30" s="55"/>
      <c r="P30" s="55"/>
      <c r="R30" s="13">
        <f>IF(D30="x",2,0)</f>
        <v>0</v>
      </c>
      <c r="S30" s="13">
        <f>IF(F30="x",1,0)</f>
        <v>1</v>
      </c>
      <c r="T30" s="13">
        <f>IF(H30="x",0,0)</f>
        <v>0</v>
      </c>
      <c r="U30" s="13">
        <f>IF(J30="X",2,0)</f>
        <v>0</v>
      </c>
      <c r="V30" s="4"/>
      <c r="W30" s="4"/>
      <c r="X30" s="13">
        <f t="shared" ref="X30" si="7">SUM(R30:V30)</f>
        <v>1</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0</v>
      </c>
      <c r="E32" s="11" t="s">
        <v>41</v>
      </c>
      <c r="F32" s="29" t="b">
        <v>0</v>
      </c>
      <c r="G32" s="11" t="s">
        <v>42</v>
      </c>
      <c r="H32" s="29" t="b">
        <v>0</v>
      </c>
      <c r="I32" s="11" t="s">
        <v>43</v>
      </c>
      <c r="J32" s="29" t="b">
        <v>0</v>
      </c>
      <c r="K32" s="11" t="s">
        <v>44</v>
      </c>
      <c r="L32" s="30" t="b">
        <v>0</v>
      </c>
      <c r="M32" s="11" t="s">
        <v>45</v>
      </c>
      <c r="N32" s="28" t="s">
        <v>46</v>
      </c>
      <c r="O32" s="11" t="s">
        <v>47</v>
      </c>
      <c r="P32" s="30" t="b">
        <v>0</v>
      </c>
      <c r="R32" s="13"/>
      <c r="S32" s="13"/>
      <c r="T32" s="13"/>
      <c r="U32" s="13"/>
      <c r="V32" s="4"/>
      <c r="W32" s="4"/>
      <c r="X32" s="13"/>
    </row>
    <row r="33" spans="1:24" x14ac:dyDescent="0.35">
      <c r="A33" s="64" t="s">
        <v>48</v>
      </c>
      <c r="B33" s="64"/>
      <c r="C33" s="11" t="s">
        <v>11</v>
      </c>
      <c r="D33" s="29" t="b">
        <v>0</v>
      </c>
      <c r="E33" s="11" t="s">
        <v>12</v>
      </c>
      <c r="F33" s="29" t="b">
        <v>0</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t="s">
        <v>322</v>
      </c>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1</v>
      </c>
      <c r="E35" s="22" t="s">
        <v>53</v>
      </c>
      <c r="F35" s="33" t="b">
        <v>0</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0</v>
      </c>
      <c r="E36" s="34" t="s">
        <v>60</v>
      </c>
      <c r="F36" s="36" t="b">
        <v>0</v>
      </c>
      <c r="G36" s="4" t="s">
        <v>61</v>
      </c>
      <c r="H36" s="36" t="b">
        <v>1</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t="s">
        <v>284</v>
      </c>
      <c r="D40" s="4"/>
      <c r="E40" s="4"/>
      <c r="F40" s="4"/>
      <c r="G40" s="4"/>
      <c r="H40" s="4"/>
      <c r="I40" s="4"/>
      <c r="J40" s="4"/>
      <c r="K40" s="4"/>
      <c r="L40" s="4"/>
      <c r="M40" s="4"/>
      <c r="N40" s="4"/>
      <c r="R40" s="13"/>
      <c r="S40" s="13"/>
      <c r="T40" s="13"/>
      <c r="U40" s="13"/>
      <c r="V40" s="4"/>
      <c r="W40" s="4"/>
      <c r="X40" s="13"/>
    </row>
    <row r="41" spans="1:24" x14ac:dyDescent="0.35">
      <c r="A41" s="64" t="s">
        <v>67</v>
      </c>
      <c r="B41" s="64"/>
      <c r="C41" s="22"/>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0.5714285714285714</v>
      </c>
      <c r="J46" s="25"/>
      <c r="K46" s="4"/>
      <c r="R46" s="8"/>
      <c r="S46" s="8"/>
      <c r="T46" s="8"/>
      <c r="U46" s="4"/>
      <c r="V46" s="4"/>
      <c r="W46" s="4"/>
      <c r="X46" s="13">
        <f>SUM(X30+X29+X28+X27+X26+X25+X23+X13+X12)</f>
        <v>16</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2:G2"/>
    <mergeCell ref="I2:P8"/>
    <mergeCell ref="B3:G3"/>
    <mergeCell ref="B4:G4"/>
    <mergeCell ref="B5:G5"/>
    <mergeCell ref="B6:G6"/>
    <mergeCell ref="B7:G7"/>
    <mergeCell ref="B8:G8"/>
    <mergeCell ref="M21:P21"/>
    <mergeCell ref="A12:B12"/>
    <mergeCell ref="M12:P12"/>
    <mergeCell ref="A13:B13"/>
    <mergeCell ref="M13:P13"/>
    <mergeCell ref="M14:P14"/>
    <mergeCell ref="M15:P15"/>
    <mergeCell ref="M16:P16"/>
    <mergeCell ref="M17:P17"/>
    <mergeCell ref="M18:P18"/>
    <mergeCell ref="M19:P19"/>
    <mergeCell ref="M20:P20"/>
    <mergeCell ref="M22:P22"/>
    <mergeCell ref="A23:K23"/>
    <mergeCell ref="M23:P23"/>
    <mergeCell ref="M24:P24"/>
    <mergeCell ref="A25:B25"/>
    <mergeCell ref="M25:P25"/>
    <mergeCell ref="A32:B32"/>
    <mergeCell ref="A26:B26"/>
    <mergeCell ref="M26:P26"/>
    <mergeCell ref="A27:B27"/>
    <mergeCell ref="M27:P27"/>
    <mergeCell ref="A28:B28"/>
    <mergeCell ref="M28:P28"/>
    <mergeCell ref="A29:B29"/>
    <mergeCell ref="M29:P29"/>
    <mergeCell ref="A30:B30"/>
    <mergeCell ref="M30:P30"/>
    <mergeCell ref="M31:P31"/>
    <mergeCell ref="A40:B40"/>
    <mergeCell ref="A33:B33"/>
    <mergeCell ref="M33:P33"/>
    <mergeCell ref="A34:B34"/>
    <mergeCell ref="C34:N34"/>
    <mergeCell ref="A35:B35"/>
    <mergeCell ref="A36:B36"/>
    <mergeCell ref="A37:B37"/>
    <mergeCell ref="C37:N37"/>
    <mergeCell ref="A38:B38"/>
    <mergeCell ref="C38:N38"/>
    <mergeCell ref="A39:B39"/>
    <mergeCell ref="A41:B41"/>
    <mergeCell ref="D41:N41"/>
    <mergeCell ref="A42:B42"/>
    <mergeCell ref="D42:N42"/>
    <mergeCell ref="A43:B43"/>
    <mergeCell ref="D43:N43"/>
    <mergeCell ref="B59:E59"/>
    <mergeCell ref="B53:E53"/>
    <mergeCell ref="B54:E54"/>
    <mergeCell ref="B55:E55"/>
    <mergeCell ref="B56:E56"/>
    <mergeCell ref="B57:E57"/>
    <mergeCell ref="B58:E58"/>
  </mergeCells>
  <dataValidations count="3">
    <dataValidation type="list" allowBlank="1" showInputMessage="1" showErrorMessage="1" sqref="N32" xr:uid="{420AC71C-7CF9-0D4A-8C98-D46004E55BBF}">
      <formula1>"0-10,11-20,21-30,31-40,41-50,50+"</formula1>
    </dataValidation>
    <dataValidation type="list" allowBlank="1" showInputMessage="1" showErrorMessage="1" sqref="B6:G6" xr:uid="{C0A0D6C8-7677-4D4B-912F-5F0257267722}">
      <formula1>"Pay and Play, Private, Registered Membership Use, Sports Club/Community Association"</formula1>
    </dataValidation>
    <dataValidation type="list" allowBlank="1" showInputMessage="1" showErrorMessage="1" sqref="B5:G5" xr:uid="{CDFFBFD7-8CF6-BA42-9791-E3941F15302B}">
      <formula1>"Sheffield City Centre, East Sheffield, South East Sheffield, South Sheffield, South West Sheffield, North West Sheffield, Stocksbridge/Deepcar, Chapeltown/High Green, North East Sheffield"</formula1>
    </dataValidation>
  </dataValidation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7C649-A031-EC43-B02A-E288C32592F7}">
  <dimension ref="A2:X72"/>
  <sheetViews>
    <sheetView topLeftCell="A14" workbookViewId="0">
      <selection activeCell="I25" sqref="I24:I25"/>
    </sheetView>
  </sheetViews>
  <sheetFormatPr defaultColWidth="8.453125" defaultRowHeight="14.5" x14ac:dyDescent="0.35"/>
  <cols>
    <col min="1" max="1" width="36.6328125" bestFit="1" customWidth="1"/>
    <col min="2" max="2" width="10.453125" bestFit="1" customWidth="1"/>
    <col min="3" max="3" width="18.453125" bestFit="1" customWidth="1"/>
    <col min="4" max="4" width="3.453125" bestFit="1" customWidth="1"/>
    <col min="5" max="5" width="34.6328125" bestFit="1" customWidth="1"/>
    <col min="6" max="6" width="3.453125" bestFit="1" customWidth="1"/>
    <col min="7" max="7" width="26.453125" bestFit="1" customWidth="1"/>
    <col min="8" max="8" width="3.453125" bestFit="1" customWidth="1"/>
    <col min="9" max="9" width="23.453125" bestFit="1" customWidth="1"/>
    <col min="10" max="10" width="3.453125" bestFit="1" customWidth="1"/>
    <col min="11" max="11" width="19.36328125" bestFit="1" customWidth="1"/>
    <col min="12" max="12" width="3.453125" bestFit="1" customWidth="1"/>
    <col min="13" max="13" width="34.36328125" bestFit="1" customWidth="1"/>
    <col min="14" max="14" width="8.453125" customWidth="1"/>
    <col min="15" max="15" width="11.90625" bestFit="1" customWidth="1"/>
    <col min="16" max="16" width="3.453125" bestFit="1" customWidth="1"/>
    <col min="18" max="22" width="5.453125" bestFit="1" customWidth="1"/>
  </cols>
  <sheetData>
    <row r="2" spans="1:24" x14ac:dyDescent="0.35">
      <c r="A2" s="2" t="s">
        <v>1</v>
      </c>
      <c r="B2" s="51" t="s">
        <v>323</v>
      </c>
      <c r="C2" s="52"/>
      <c r="D2" s="52"/>
      <c r="E2" s="52"/>
      <c r="F2" s="52"/>
      <c r="G2" s="53"/>
      <c r="H2" s="3"/>
      <c r="I2" s="54" t="s">
        <v>320</v>
      </c>
      <c r="J2" s="54"/>
      <c r="K2" s="54"/>
      <c r="L2" s="54"/>
      <c r="M2" s="54"/>
      <c r="N2" s="54"/>
      <c r="O2" s="54"/>
      <c r="P2" s="54"/>
      <c r="Q2" s="37"/>
      <c r="R2" s="37"/>
      <c r="S2" s="37"/>
      <c r="T2" s="37"/>
      <c r="U2" s="37"/>
      <c r="V2" s="37"/>
      <c r="W2" s="37"/>
      <c r="X2" s="37"/>
    </row>
    <row r="3" spans="1:24" x14ac:dyDescent="0.35">
      <c r="A3" s="2" t="s">
        <v>2</v>
      </c>
      <c r="B3" s="51" t="s">
        <v>324</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52</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128</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129</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0.5714285714285714</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c r="G12" s="11" t="s">
        <v>13</v>
      </c>
      <c r="H12" s="12" t="s">
        <v>156</v>
      </c>
      <c r="I12" s="11" t="s">
        <v>14</v>
      </c>
      <c r="J12" s="12" t="s">
        <v>15</v>
      </c>
      <c r="K12" s="11" t="s">
        <v>16</v>
      </c>
      <c r="L12" s="12"/>
      <c r="M12" s="58" t="s">
        <v>0</v>
      </c>
      <c r="N12" s="58"/>
      <c r="O12" s="58"/>
      <c r="P12" s="58"/>
      <c r="R12" s="13">
        <f>IF(D12="X",4,0)</f>
        <v>0</v>
      </c>
      <c r="S12" s="13">
        <f>IF(F12="X",3,0)</f>
        <v>0</v>
      </c>
      <c r="T12" s="13">
        <f>IF(H12="X",2,0)</f>
        <v>2</v>
      </c>
      <c r="U12" s="13">
        <f>IF(J12="X",1,0)</f>
        <v>0</v>
      </c>
      <c r="V12" s="13">
        <f>IF(L12="X",0,0)</f>
        <v>0</v>
      </c>
      <c r="W12" s="4"/>
      <c r="X12" s="13">
        <f>SUM(R12:V12)</f>
        <v>2</v>
      </c>
    </row>
    <row r="13" spans="1:24" x14ac:dyDescent="0.35">
      <c r="A13" s="56" t="s">
        <v>17</v>
      </c>
      <c r="B13" s="57"/>
      <c r="C13" s="11" t="s">
        <v>18</v>
      </c>
      <c r="D13" s="12" t="s">
        <v>85</v>
      </c>
      <c r="E13" s="11" t="s">
        <v>19</v>
      </c>
      <c r="F13" s="12"/>
      <c r="G13" s="11" t="s">
        <v>20</v>
      </c>
      <c r="H13" s="12"/>
      <c r="I13" s="14"/>
      <c r="J13" s="15"/>
      <c r="K13" s="14"/>
      <c r="L13" s="15"/>
      <c r="M13" s="59"/>
      <c r="N13" s="59"/>
      <c r="O13" s="59"/>
      <c r="P13" s="59"/>
      <c r="R13" s="13">
        <f>IF(D13="x",2,0)</f>
        <v>2</v>
      </c>
      <c r="S13" s="13">
        <f>IF(F13="x",1,0)</f>
        <v>0</v>
      </c>
      <c r="T13" s="13">
        <f>IF(H13="x",0,0)</f>
        <v>0</v>
      </c>
      <c r="U13" s="13"/>
      <c r="V13" s="13"/>
      <c r="W13" s="6"/>
      <c r="X13" s="13">
        <f>SUM(R13:V13)</f>
        <v>2</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c r="S15" s="13"/>
      <c r="T15" s="13"/>
      <c r="U15" s="13"/>
      <c r="V15" s="13"/>
      <c r="W15" s="4"/>
      <c r="X15" s="13"/>
    </row>
    <row r="16" spans="1:24" x14ac:dyDescent="0.35">
      <c r="A16" s="16" t="s">
        <v>128</v>
      </c>
      <c r="B16" s="16"/>
      <c r="C16" s="11" t="s">
        <v>11</v>
      </c>
      <c r="D16" s="12"/>
      <c r="E16" s="11" t="s">
        <v>12</v>
      </c>
      <c r="F16" s="12"/>
      <c r="G16" s="11" t="s">
        <v>13</v>
      </c>
      <c r="H16" s="12" t="s">
        <v>156</v>
      </c>
      <c r="I16" s="11" t="s">
        <v>14</v>
      </c>
      <c r="J16" s="12"/>
      <c r="K16" s="11" t="s">
        <v>16</v>
      </c>
      <c r="L16" s="38"/>
      <c r="M16" s="55"/>
      <c r="N16" s="55"/>
      <c r="O16" s="55"/>
      <c r="P16" s="55"/>
      <c r="R16" s="13">
        <f t="shared" ref="R16:R22" si="0">IF(D16="x",10,0)</f>
        <v>0</v>
      </c>
      <c r="S16" s="13">
        <f t="shared" ref="S16:S22" si="1">IF(F16="x",8,0)</f>
        <v>0</v>
      </c>
      <c r="T16" s="13">
        <f t="shared" ref="T16:T22" si="2">IF(H16="x",5,0)</f>
        <v>5</v>
      </c>
      <c r="U16" s="13">
        <f t="shared" ref="U16:U22" si="3">IF(J16="X",2,0)</f>
        <v>0</v>
      </c>
      <c r="V16" s="13">
        <f t="shared" ref="V16:V22" si="4">IF(L16="X",0,0)</f>
        <v>0</v>
      </c>
      <c r="W16" s="4"/>
      <c r="X16" s="13">
        <f t="shared" ref="X16:X20" si="5">SUM(R16:V16)</f>
        <v>5</v>
      </c>
    </row>
    <row r="17" spans="1:24" x14ac:dyDescent="0.35">
      <c r="A17" s="16"/>
      <c r="B17" s="16"/>
      <c r="C17" s="11" t="s">
        <v>11</v>
      </c>
      <c r="D17" s="12"/>
      <c r="E17" s="11" t="s">
        <v>12</v>
      </c>
      <c r="F17" s="12"/>
      <c r="G17" s="11" t="s">
        <v>13</v>
      </c>
      <c r="H17" s="12"/>
      <c r="I17" s="11" t="s">
        <v>14</v>
      </c>
      <c r="J17" s="12"/>
      <c r="K17" s="11" t="s">
        <v>16</v>
      </c>
      <c r="L17" s="38"/>
      <c r="M17" s="55"/>
      <c r="N17" s="55"/>
      <c r="O17" s="55"/>
      <c r="P17" s="55"/>
      <c r="R17" s="13">
        <f t="shared" si="0"/>
        <v>0</v>
      </c>
      <c r="S17" s="13">
        <f t="shared" si="1"/>
        <v>0</v>
      </c>
      <c r="T17" s="13">
        <f t="shared" si="2"/>
        <v>0</v>
      </c>
      <c r="U17" s="13">
        <f t="shared" si="3"/>
        <v>0</v>
      </c>
      <c r="V17" s="13">
        <f t="shared" si="4"/>
        <v>0</v>
      </c>
      <c r="W17" s="4"/>
      <c r="X17" s="13">
        <f t="shared" si="5"/>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si="1"/>
        <v>0</v>
      </c>
      <c r="T18" s="13">
        <f t="shared" si="2"/>
        <v>0</v>
      </c>
      <c r="U18" s="13">
        <f t="shared" si="3"/>
        <v>0</v>
      </c>
      <c r="V18" s="13">
        <f t="shared" si="4"/>
        <v>0</v>
      </c>
      <c r="W18" s="4"/>
      <c r="X18" s="13">
        <f t="shared" si="5"/>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1"/>
        <v>0</v>
      </c>
      <c r="T19" s="13">
        <f t="shared" si="2"/>
        <v>0</v>
      </c>
      <c r="U19" s="13">
        <f t="shared" si="3"/>
        <v>0</v>
      </c>
      <c r="V19" s="13">
        <f t="shared" si="4"/>
        <v>0</v>
      </c>
      <c r="W19" s="4"/>
      <c r="X19" s="13">
        <f t="shared" si="5"/>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1"/>
        <v>0</v>
      </c>
      <c r="T20" s="13">
        <f t="shared" si="2"/>
        <v>0</v>
      </c>
      <c r="U20" s="13">
        <f t="shared" si="3"/>
        <v>0</v>
      </c>
      <c r="V20" s="13">
        <f t="shared" si="4"/>
        <v>0</v>
      </c>
      <c r="W20" s="4"/>
      <c r="X20" s="13">
        <f t="shared" si="5"/>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1"/>
        <v>0</v>
      </c>
      <c r="T21" s="13">
        <f t="shared" si="2"/>
        <v>0</v>
      </c>
      <c r="U21" s="13">
        <f t="shared" si="3"/>
        <v>0</v>
      </c>
      <c r="V21" s="13">
        <f t="shared" si="4"/>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1"/>
        <v>0</v>
      </c>
      <c r="T22" s="13">
        <f t="shared" si="2"/>
        <v>0</v>
      </c>
      <c r="U22" s="13">
        <f t="shared" si="3"/>
        <v>0</v>
      </c>
      <c r="V22" s="13">
        <f t="shared" si="4"/>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SUM(X15:X22)/L23</f>
        <v>5</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c r="E25" s="11" t="s">
        <v>27</v>
      </c>
      <c r="F25" s="12" t="s">
        <v>85</v>
      </c>
      <c r="G25" s="11" t="s">
        <v>28</v>
      </c>
      <c r="H25" s="12" t="s">
        <v>15</v>
      </c>
      <c r="I25" s="4"/>
      <c r="J25" s="3"/>
      <c r="K25" s="4"/>
      <c r="M25" s="55"/>
      <c r="N25" s="55"/>
      <c r="O25" s="55"/>
      <c r="P25" s="55"/>
      <c r="R25" s="13">
        <f>IF(D25="x",2,0)</f>
        <v>0</v>
      </c>
      <c r="S25" s="13">
        <f>IF(F25="x",1,0)</f>
        <v>1</v>
      </c>
      <c r="T25" s="13">
        <f>IF(H25="x",0,0)</f>
        <v>0</v>
      </c>
      <c r="U25" s="13"/>
      <c r="V25" s="4"/>
      <c r="W25" s="4"/>
      <c r="X25" s="13">
        <f t="shared" ref="X25:X29" si="6">SUM(R25:V25)</f>
        <v>1</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t="s">
        <v>85</v>
      </c>
      <c r="E27" s="11" t="s">
        <v>12</v>
      </c>
      <c r="F27" s="12"/>
      <c r="G27" s="22" t="s">
        <v>13</v>
      </c>
      <c r="H27" s="12"/>
      <c r="I27" s="11" t="s">
        <v>14</v>
      </c>
      <c r="J27" s="12" t="s">
        <v>15</v>
      </c>
      <c r="K27" s="4"/>
      <c r="M27" s="55"/>
      <c r="N27" s="55"/>
      <c r="O27" s="55"/>
      <c r="P27" s="55"/>
      <c r="R27" s="13">
        <f>IF(D27="x",3,0)</f>
        <v>3</v>
      </c>
      <c r="S27" s="13">
        <f>IF(F27="x",2,0)</f>
        <v>0</v>
      </c>
      <c r="T27" s="13">
        <f>IF(H27="x",1,0)</f>
        <v>0</v>
      </c>
      <c r="U27" s="13">
        <f>IF(J27="X",0,0)</f>
        <v>0</v>
      </c>
      <c r="V27" s="4"/>
      <c r="W27" s="4"/>
      <c r="X27" s="13">
        <f t="shared" si="6"/>
        <v>3</v>
      </c>
    </row>
    <row r="28" spans="1:24" x14ac:dyDescent="0.35">
      <c r="A28" s="56" t="s">
        <v>33</v>
      </c>
      <c r="B28" s="57"/>
      <c r="C28" s="11" t="s">
        <v>12</v>
      </c>
      <c r="D28" s="12"/>
      <c r="E28" s="11" t="s">
        <v>34</v>
      </c>
      <c r="F28" s="12" t="s">
        <v>85</v>
      </c>
      <c r="G28" s="11" t="s">
        <v>14</v>
      </c>
      <c r="H28" s="12" t="s">
        <v>15</v>
      </c>
      <c r="I28" s="4"/>
      <c r="J28" s="3"/>
      <c r="K28" s="4"/>
      <c r="M28" s="55"/>
      <c r="N28" s="55"/>
      <c r="O28" s="55"/>
      <c r="P28" s="55"/>
      <c r="R28" s="13">
        <f>IF(D28="x",2,0)</f>
        <v>0</v>
      </c>
      <c r="S28" s="13">
        <f>IF(F28="x",1,0)</f>
        <v>1</v>
      </c>
      <c r="T28" s="13">
        <f>IF(H28="x",0,0)</f>
        <v>0</v>
      </c>
      <c r="U28" s="13"/>
      <c r="V28" s="4"/>
      <c r="W28" s="4"/>
      <c r="X28" s="13">
        <f t="shared" si="6"/>
        <v>1</v>
      </c>
    </row>
    <row r="29" spans="1:24" x14ac:dyDescent="0.35">
      <c r="A29" s="65" t="s">
        <v>35</v>
      </c>
      <c r="B29" s="66"/>
      <c r="C29" s="11" t="s">
        <v>12</v>
      </c>
      <c r="D29" s="12"/>
      <c r="E29" s="11" t="s">
        <v>34</v>
      </c>
      <c r="F29" s="12"/>
      <c r="G29" s="11" t="s">
        <v>14</v>
      </c>
      <c r="H29" s="12" t="s">
        <v>156</v>
      </c>
      <c r="I29" s="4"/>
      <c r="J29" s="3"/>
      <c r="K29" s="4"/>
      <c r="M29" s="55"/>
      <c r="N29" s="55"/>
      <c r="O29" s="55"/>
      <c r="P29" s="55"/>
      <c r="R29" s="13">
        <f>IF(D29="x",2,0)</f>
        <v>0</v>
      </c>
      <c r="S29" s="13">
        <f>IF(F29="x",1,0)</f>
        <v>0</v>
      </c>
      <c r="T29" s="13">
        <f>IF(H29="x",0,0)</f>
        <v>0</v>
      </c>
      <c r="U29" s="13">
        <f>IF(J29="X",2,0)</f>
        <v>0</v>
      </c>
      <c r="V29" s="4"/>
      <c r="W29" s="4"/>
      <c r="X29" s="13">
        <f t="shared" si="6"/>
        <v>0</v>
      </c>
    </row>
    <row r="30" spans="1:24" x14ac:dyDescent="0.35">
      <c r="A30" s="56" t="s">
        <v>36</v>
      </c>
      <c r="B30" s="57"/>
      <c r="C30" s="11" t="s">
        <v>37</v>
      </c>
      <c r="D30" s="12"/>
      <c r="E30" s="11" t="s">
        <v>34</v>
      </c>
      <c r="F30" s="12" t="s">
        <v>85</v>
      </c>
      <c r="G30" s="11" t="s">
        <v>38</v>
      </c>
      <c r="H30" s="12"/>
      <c r="I30" s="4"/>
      <c r="J30" s="3"/>
      <c r="K30" s="4"/>
      <c r="M30" s="55"/>
      <c r="N30" s="55"/>
      <c r="O30" s="55"/>
      <c r="P30" s="55"/>
      <c r="R30" s="13">
        <f>IF(D30="x",2,0)</f>
        <v>0</v>
      </c>
      <c r="S30" s="13">
        <f>IF(F30="x",1,0)</f>
        <v>1</v>
      </c>
      <c r="T30" s="13">
        <f>IF(H30="x",0,0)</f>
        <v>0</v>
      </c>
      <c r="U30" s="13">
        <f>IF(J30="X",2,0)</f>
        <v>0</v>
      </c>
      <c r="V30" s="4"/>
      <c r="W30" s="4"/>
      <c r="X30" s="13">
        <f t="shared" ref="X30" si="7">SUM(R30:V30)</f>
        <v>1</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0</v>
      </c>
      <c r="E32" s="11" t="s">
        <v>41</v>
      </c>
      <c r="F32" s="29" t="b">
        <v>0</v>
      </c>
      <c r="G32" s="11" t="s">
        <v>42</v>
      </c>
      <c r="H32" s="29" t="b">
        <v>0</v>
      </c>
      <c r="I32" s="11" t="s">
        <v>43</v>
      </c>
      <c r="J32" s="29" t="b">
        <v>0</v>
      </c>
      <c r="K32" s="11" t="s">
        <v>44</v>
      </c>
      <c r="L32" s="30" t="b">
        <v>0</v>
      </c>
      <c r="M32" s="11" t="s">
        <v>45</v>
      </c>
      <c r="N32" s="40"/>
      <c r="O32" s="11" t="s">
        <v>47</v>
      </c>
      <c r="P32" s="30" t="b">
        <v>0</v>
      </c>
      <c r="R32" s="13"/>
      <c r="S32" s="13"/>
      <c r="T32" s="13"/>
      <c r="U32" s="13"/>
      <c r="V32" s="4"/>
      <c r="W32" s="4"/>
      <c r="X32" s="13"/>
    </row>
    <row r="33" spans="1:24" x14ac:dyDescent="0.35">
      <c r="A33" s="64" t="s">
        <v>48</v>
      </c>
      <c r="B33" s="64"/>
      <c r="C33" s="11" t="s">
        <v>11</v>
      </c>
      <c r="D33" s="29" t="b">
        <v>0</v>
      </c>
      <c r="E33" s="11" t="s">
        <v>12</v>
      </c>
      <c r="F33" s="29" t="b">
        <v>0</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t="s">
        <v>322</v>
      </c>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1</v>
      </c>
      <c r="E35" s="22" t="s">
        <v>53</v>
      </c>
      <c r="F35" s="33" t="b">
        <v>0</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0</v>
      </c>
      <c r="E36" s="34" t="s">
        <v>60</v>
      </c>
      <c r="F36" s="36" t="b">
        <v>0</v>
      </c>
      <c r="G36" s="4" t="s">
        <v>61</v>
      </c>
      <c r="H36" s="36" t="b">
        <v>1</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t="s">
        <v>284</v>
      </c>
      <c r="D40" s="4"/>
      <c r="E40" s="4"/>
      <c r="F40" s="4"/>
      <c r="G40" s="4"/>
      <c r="H40" s="4"/>
      <c r="I40" s="4"/>
      <c r="J40" s="4"/>
      <c r="K40" s="4"/>
      <c r="L40" s="4"/>
      <c r="M40" s="4"/>
      <c r="N40" s="4"/>
      <c r="R40" s="13"/>
      <c r="S40" s="13"/>
      <c r="T40" s="13"/>
      <c r="U40" s="13"/>
      <c r="V40" s="4"/>
      <c r="W40" s="4"/>
      <c r="X40" s="13"/>
    </row>
    <row r="41" spans="1:24" x14ac:dyDescent="0.35">
      <c r="A41" s="64" t="s">
        <v>67</v>
      </c>
      <c r="B41" s="64"/>
      <c r="C41" s="22"/>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0.5714285714285714</v>
      </c>
      <c r="J46" s="25"/>
      <c r="K46" s="4"/>
      <c r="R46" s="8"/>
      <c r="S46" s="8"/>
      <c r="T46" s="8"/>
      <c r="U46" s="4"/>
      <c r="V46" s="4"/>
      <c r="W46" s="4"/>
      <c r="X46" s="13">
        <f>SUM(X30+X29+X28+X27+X26+X25+X23+X13+X12)</f>
        <v>16</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2:G2"/>
    <mergeCell ref="I2:P8"/>
    <mergeCell ref="B3:G3"/>
    <mergeCell ref="B4:G4"/>
    <mergeCell ref="B5:G5"/>
    <mergeCell ref="B6:G6"/>
    <mergeCell ref="B7:G7"/>
    <mergeCell ref="B8:G8"/>
    <mergeCell ref="M21:P21"/>
    <mergeCell ref="A12:B12"/>
    <mergeCell ref="M12:P12"/>
    <mergeCell ref="A13:B13"/>
    <mergeCell ref="M13:P13"/>
    <mergeCell ref="M14:P14"/>
    <mergeCell ref="M15:P15"/>
    <mergeCell ref="M16:P16"/>
    <mergeCell ref="M17:P17"/>
    <mergeCell ref="M18:P18"/>
    <mergeCell ref="M19:P19"/>
    <mergeCell ref="M20:P20"/>
    <mergeCell ref="M22:P22"/>
    <mergeCell ref="A23:K23"/>
    <mergeCell ref="M23:P23"/>
    <mergeCell ref="M24:P24"/>
    <mergeCell ref="A25:B25"/>
    <mergeCell ref="M25:P25"/>
    <mergeCell ref="A32:B32"/>
    <mergeCell ref="A26:B26"/>
    <mergeCell ref="M26:P26"/>
    <mergeCell ref="A27:B27"/>
    <mergeCell ref="M27:P27"/>
    <mergeCell ref="A28:B28"/>
    <mergeCell ref="M28:P28"/>
    <mergeCell ref="A29:B29"/>
    <mergeCell ref="M29:P29"/>
    <mergeCell ref="A30:B30"/>
    <mergeCell ref="M30:P30"/>
    <mergeCell ref="M31:P31"/>
    <mergeCell ref="A40:B40"/>
    <mergeCell ref="A33:B33"/>
    <mergeCell ref="M33:P33"/>
    <mergeCell ref="A34:B34"/>
    <mergeCell ref="C34:N34"/>
    <mergeCell ref="A35:B35"/>
    <mergeCell ref="A36:B36"/>
    <mergeCell ref="A37:B37"/>
    <mergeCell ref="C37:N37"/>
    <mergeCell ref="A38:B38"/>
    <mergeCell ref="C38:N38"/>
    <mergeCell ref="A39:B39"/>
    <mergeCell ref="A41:B41"/>
    <mergeCell ref="D41:N41"/>
    <mergeCell ref="A42:B42"/>
    <mergeCell ref="D42:N42"/>
    <mergeCell ref="A43:B43"/>
    <mergeCell ref="D43:N43"/>
    <mergeCell ref="B59:E59"/>
    <mergeCell ref="B53:E53"/>
    <mergeCell ref="B54:E54"/>
    <mergeCell ref="B55:E55"/>
    <mergeCell ref="B56:E56"/>
    <mergeCell ref="B57:E57"/>
    <mergeCell ref="B58:E58"/>
  </mergeCells>
  <dataValidations count="3">
    <dataValidation type="list" allowBlank="1" showInputMessage="1" showErrorMessage="1" sqref="B5:G5" xr:uid="{48530BA8-3082-7548-AC43-43CEEB106C54}">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2946EE91-A5D1-B147-B62C-56F4A44D276E}">
      <formula1>"Pay and Play, Private, Registered Membership Use, Sports Club/Community Association"</formula1>
    </dataValidation>
    <dataValidation type="list" allowBlank="1" showInputMessage="1" showErrorMessage="1" sqref="N32" xr:uid="{B004D6FD-A654-3140-8463-74B05C27AF31}">
      <formula1>"0-10,11-20,21-30,31-40,41-50,50+"</formula1>
    </dataValidation>
  </dataValidation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C00AF-9441-A94B-B49B-ED3B23A7628C}">
  <dimension ref="A2:X72"/>
  <sheetViews>
    <sheetView workbookViewId="0">
      <selection activeCell="A16" sqref="A16"/>
    </sheetView>
  </sheetViews>
  <sheetFormatPr defaultColWidth="8.453125" defaultRowHeight="14.5" x14ac:dyDescent="0.35"/>
  <cols>
    <col min="1" max="1" width="36.6328125" bestFit="1" customWidth="1"/>
    <col min="2" max="2" width="10.453125" bestFit="1" customWidth="1"/>
    <col min="3" max="3" width="18.453125" bestFit="1" customWidth="1"/>
    <col min="4" max="4" width="3.453125" bestFit="1" customWidth="1"/>
    <col min="5" max="5" width="34.6328125" bestFit="1" customWidth="1"/>
    <col min="6" max="6" width="3.453125" bestFit="1" customWidth="1"/>
    <col min="7" max="7" width="26.453125" bestFit="1" customWidth="1"/>
    <col min="8" max="8" width="3.453125" bestFit="1" customWidth="1"/>
    <col min="9" max="9" width="23.453125" bestFit="1" customWidth="1"/>
    <col min="10" max="10" width="3.453125" bestFit="1" customWidth="1"/>
    <col min="11" max="11" width="19.36328125" bestFit="1" customWidth="1"/>
    <col min="12" max="12" width="3.453125" bestFit="1" customWidth="1"/>
    <col min="13" max="13" width="34.36328125" bestFit="1" customWidth="1"/>
    <col min="14" max="14" width="3.453125" bestFit="1" customWidth="1"/>
    <col min="15" max="15" width="11.90625" bestFit="1" customWidth="1"/>
    <col min="16" max="16" width="3.453125" bestFit="1" customWidth="1"/>
    <col min="18" max="22" width="5.453125" bestFit="1" customWidth="1"/>
  </cols>
  <sheetData>
    <row r="2" spans="1:24" x14ac:dyDescent="0.35">
      <c r="A2" s="2" t="s">
        <v>1</v>
      </c>
      <c r="B2" s="51" t="s">
        <v>325</v>
      </c>
      <c r="C2" s="52"/>
      <c r="D2" s="52"/>
      <c r="E2" s="52"/>
      <c r="F2" s="52"/>
      <c r="G2" s="53"/>
      <c r="H2" s="3"/>
      <c r="I2" s="54" t="s">
        <v>326</v>
      </c>
      <c r="J2" s="54"/>
      <c r="K2" s="54"/>
      <c r="L2" s="54"/>
      <c r="M2" s="54"/>
      <c r="N2" s="54"/>
      <c r="O2" s="54"/>
      <c r="P2" s="54"/>
      <c r="Q2" s="37"/>
      <c r="R2" s="37"/>
      <c r="S2" s="37"/>
      <c r="T2" s="37"/>
      <c r="U2" s="37"/>
      <c r="V2" s="37"/>
      <c r="W2" s="37"/>
      <c r="X2" s="37"/>
    </row>
    <row r="3" spans="1:24" x14ac:dyDescent="0.35">
      <c r="A3" s="2" t="s">
        <v>2</v>
      </c>
      <c r="B3" s="51" t="s">
        <v>327</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v>1102003</v>
      </c>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52</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261</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328</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0.4642857142857143</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c r="G12" s="11" t="s">
        <v>13</v>
      </c>
      <c r="H12" s="12"/>
      <c r="I12" s="11" t="s">
        <v>14</v>
      </c>
      <c r="J12" s="12" t="s">
        <v>156</v>
      </c>
      <c r="K12" s="11" t="s">
        <v>16</v>
      </c>
      <c r="L12" s="12"/>
      <c r="M12" s="58" t="s">
        <v>0</v>
      </c>
      <c r="N12" s="58"/>
      <c r="O12" s="58"/>
      <c r="P12" s="58"/>
      <c r="R12" s="13">
        <f>IF(D12="X",4,0)</f>
        <v>0</v>
      </c>
      <c r="S12" s="13">
        <f>IF(F12="X",3,0)</f>
        <v>0</v>
      </c>
      <c r="T12" s="13">
        <f>IF(H12="X",2,0)</f>
        <v>0</v>
      </c>
      <c r="U12" s="13">
        <f>IF(J12="X",1,0)</f>
        <v>1</v>
      </c>
      <c r="V12" s="13">
        <f>IF(L12="X",0,0)</f>
        <v>0</v>
      </c>
      <c r="W12" s="4"/>
      <c r="X12" s="13">
        <f>SUM(R12:V12)</f>
        <v>1</v>
      </c>
    </row>
    <row r="13" spans="1:24"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c r="S15" s="13"/>
      <c r="T15" s="13"/>
      <c r="U15" s="13"/>
      <c r="V15" s="13"/>
      <c r="W15" s="4"/>
      <c r="X15" s="13"/>
    </row>
    <row r="16" spans="1:24" x14ac:dyDescent="0.35">
      <c r="A16" s="16" t="s">
        <v>261</v>
      </c>
      <c r="B16" s="16">
        <v>1102003</v>
      </c>
      <c r="C16" s="11" t="s">
        <v>11</v>
      </c>
      <c r="D16" s="12"/>
      <c r="E16" s="11" t="s">
        <v>12</v>
      </c>
      <c r="F16" s="12"/>
      <c r="G16" s="11" t="s">
        <v>13</v>
      </c>
      <c r="H16" s="12"/>
      <c r="I16" s="11" t="s">
        <v>14</v>
      </c>
      <c r="J16" s="12" t="s">
        <v>156</v>
      </c>
      <c r="K16" s="11" t="s">
        <v>16</v>
      </c>
      <c r="L16" s="38"/>
      <c r="M16" s="55"/>
      <c r="N16" s="55"/>
      <c r="O16" s="55"/>
      <c r="P16" s="55"/>
      <c r="R16" s="13">
        <f t="shared" ref="R16:R22" si="0">IF(D16="x",10,0)</f>
        <v>0</v>
      </c>
      <c r="S16" s="13">
        <f t="shared" ref="S16:S22" si="1">IF(F16="x",8,0)</f>
        <v>0</v>
      </c>
      <c r="T16" s="13">
        <f t="shared" ref="T16:T22" si="2">IF(H16="x",5,0)</f>
        <v>0</v>
      </c>
      <c r="U16" s="13">
        <f>IF(J16="X",2,0)</f>
        <v>2</v>
      </c>
      <c r="V16" s="13">
        <f t="shared" ref="V16:V22" si="3">IF(L16="X",0,0)</f>
        <v>0</v>
      </c>
      <c r="W16" s="4"/>
      <c r="X16" s="13">
        <f t="shared" ref="X16:X20" si="4">SUM(R16:V16)</f>
        <v>2</v>
      </c>
    </row>
    <row r="17" spans="1:24" x14ac:dyDescent="0.35">
      <c r="A17" s="16"/>
      <c r="B17" s="16"/>
      <c r="C17" s="11" t="s">
        <v>11</v>
      </c>
      <c r="D17" s="12"/>
      <c r="E17" s="11" t="s">
        <v>12</v>
      </c>
      <c r="F17" s="12"/>
      <c r="G17" s="11" t="s">
        <v>13</v>
      </c>
      <c r="H17" s="12"/>
      <c r="I17" s="11" t="s">
        <v>14</v>
      </c>
      <c r="J17" s="12"/>
      <c r="K17" s="11" t="s">
        <v>16</v>
      </c>
      <c r="L17" s="38"/>
      <c r="M17" s="55"/>
      <c r="N17" s="55"/>
      <c r="O17" s="55"/>
      <c r="P17" s="55"/>
      <c r="R17" s="13">
        <f t="shared" si="0"/>
        <v>0</v>
      </c>
      <c r="S17" s="13">
        <f t="shared" si="1"/>
        <v>0</v>
      </c>
      <c r="T17" s="13">
        <f t="shared" si="2"/>
        <v>0</v>
      </c>
      <c r="U17" s="13">
        <f t="shared" ref="U17:U22" si="5">IF(J17="X",2,0)</f>
        <v>0</v>
      </c>
      <c r="V17" s="13">
        <f t="shared" si="3"/>
        <v>0</v>
      </c>
      <c r="W17" s="4"/>
      <c r="X17" s="13">
        <f t="shared" si="4"/>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si="1"/>
        <v>0</v>
      </c>
      <c r="T18" s="13">
        <f t="shared" si="2"/>
        <v>0</v>
      </c>
      <c r="U18" s="13">
        <f t="shared" si="5"/>
        <v>0</v>
      </c>
      <c r="V18" s="13">
        <f t="shared" si="3"/>
        <v>0</v>
      </c>
      <c r="W18" s="4"/>
      <c r="X18" s="13">
        <f t="shared" si="4"/>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1"/>
        <v>0</v>
      </c>
      <c r="T19" s="13">
        <f t="shared" si="2"/>
        <v>0</v>
      </c>
      <c r="U19" s="13">
        <f t="shared" si="5"/>
        <v>0</v>
      </c>
      <c r="V19" s="13">
        <f t="shared" si="3"/>
        <v>0</v>
      </c>
      <c r="W19" s="4"/>
      <c r="X19" s="13">
        <f t="shared" si="4"/>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1"/>
        <v>0</v>
      </c>
      <c r="T20" s="13">
        <f t="shared" si="2"/>
        <v>0</v>
      </c>
      <c r="U20" s="13">
        <f t="shared" si="5"/>
        <v>0</v>
      </c>
      <c r="V20" s="13">
        <f t="shared" si="3"/>
        <v>0</v>
      </c>
      <c r="W20" s="4"/>
      <c r="X20" s="13">
        <f t="shared" si="4"/>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1"/>
        <v>0</v>
      </c>
      <c r="T21" s="13">
        <f t="shared" si="2"/>
        <v>0</v>
      </c>
      <c r="U21" s="13">
        <f t="shared" si="5"/>
        <v>0</v>
      </c>
      <c r="V21" s="13">
        <f t="shared" si="3"/>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1"/>
        <v>0</v>
      </c>
      <c r="T22" s="13">
        <f t="shared" si="2"/>
        <v>0</v>
      </c>
      <c r="U22" s="13">
        <f t="shared" si="5"/>
        <v>0</v>
      </c>
      <c r="V22" s="13">
        <f t="shared" si="3"/>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SUM(X15:X22)/L23</f>
        <v>2</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c r="E25" s="11" t="s">
        <v>27</v>
      </c>
      <c r="F25" s="12" t="s">
        <v>156</v>
      </c>
      <c r="G25" s="11" t="s">
        <v>28</v>
      </c>
      <c r="H25" s="12" t="s">
        <v>15</v>
      </c>
      <c r="I25" s="4"/>
      <c r="J25" s="3"/>
      <c r="K25" s="4"/>
      <c r="M25" s="55"/>
      <c r="N25" s="55"/>
      <c r="O25" s="55"/>
      <c r="P25" s="55"/>
      <c r="R25" s="13">
        <f>IF(D25="x",2,0)</f>
        <v>0</v>
      </c>
      <c r="S25" s="13">
        <f>IF(F25="x",1,0)</f>
        <v>1</v>
      </c>
      <c r="T25" s="13">
        <f>IF(H25="x",0,0)</f>
        <v>0</v>
      </c>
      <c r="U25" s="13"/>
      <c r="V25" s="4"/>
      <c r="W25" s="4"/>
      <c r="X25" s="13">
        <f t="shared" ref="X25:X29" si="6">SUM(R25:V25)</f>
        <v>1</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t="s">
        <v>85</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6"/>
        <v>2</v>
      </c>
    </row>
    <row r="28" spans="1:24" x14ac:dyDescent="0.35">
      <c r="A28" s="56" t="s">
        <v>33</v>
      </c>
      <c r="B28" s="57"/>
      <c r="C28" s="11" t="s">
        <v>12</v>
      </c>
      <c r="D28" s="12" t="s">
        <v>85</v>
      </c>
      <c r="E28" s="11" t="s">
        <v>34</v>
      </c>
      <c r="F28" s="12"/>
      <c r="G28" s="11" t="s">
        <v>14</v>
      </c>
      <c r="H28" s="12" t="s">
        <v>15</v>
      </c>
      <c r="I28" s="4"/>
      <c r="J28" s="3"/>
      <c r="K28" s="4"/>
      <c r="M28" s="55"/>
      <c r="N28" s="55"/>
      <c r="O28" s="55"/>
      <c r="P28" s="55"/>
      <c r="R28" s="13">
        <f>IF(D28="x",2,0)</f>
        <v>2</v>
      </c>
      <c r="S28" s="13">
        <f>IF(F28="x",1,0)</f>
        <v>0</v>
      </c>
      <c r="T28" s="13">
        <f>IF(H28="x",0,0)</f>
        <v>0</v>
      </c>
      <c r="U28" s="13"/>
      <c r="V28" s="4"/>
      <c r="W28" s="4"/>
      <c r="X28" s="13">
        <f t="shared" si="6"/>
        <v>2</v>
      </c>
    </row>
    <row r="29" spans="1:24" x14ac:dyDescent="0.35">
      <c r="A29" s="65" t="s">
        <v>35</v>
      </c>
      <c r="B29" s="66"/>
      <c r="C29" s="11" t="s">
        <v>12</v>
      </c>
      <c r="D29" s="12" t="s">
        <v>85</v>
      </c>
      <c r="E29" s="11" t="s">
        <v>34</v>
      </c>
      <c r="F29" s="12"/>
      <c r="G29" s="11" t="s">
        <v>14</v>
      </c>
      <c r="H29" s="12"/>
      <c r="I29" s="4"/>
      <c r="J29" s="3"/>
      <c r="K29" s="4"/>
      <c r="M29" s="55"/>
      <c r="N29" s="55"/>
      <c r="O29" s="55"/>
      <c r="P29" s="55"/>
      <c r="R29" s="13">
        <f>IF(D29="x",2,0)</f>
        <v>2</v>
      </c>
      <c r="S29" s="13">
        <f>IF(F29="x",1,0)</f>
        <v>0</v>
      </c>
      <c r="T29" s="13">
        <f>IF(H29="x",0,0)</f>
        <v>0</v>
      </c>
      <c r="U29" s="13">
        <f>IF(J29="X",2,0)</f>
        <v>0</v>
      </c>
      <c r="V29" s="4"/>
      <c r="W29" s="4"/>
      <c r="X29" s="13">
        <f t="shared" si="6"/>
        <v>2</v>
      </c>
    </row>
    <row r="30" spans="1:24" x14ac:dyDescent="0.35">
      <c r="A30" s="56" t="s">
        <v>36</v>
      </c>
      <c r="B30" s="57"/>
      <c r="C30" s="11" t="s">
        <v>37</v>
      </c>
      <c r="D30" s="12"/>
      <c r="E30" s="11" t="s">
        <v>34</v>
      </c>
      <c r="F30" s="12" t="s">
        <v>85</v>
      </c>
      <c r="G30" s="11" t="s">
        <v>38</v>
      </c>
      <c r="H30" s="12"/>
      <c r="I30" s="4"/>
      <c r="J30" s="3"/>
      <c r="K30" s="4"/>
      <c r="M30" s="55"/>
      <c r="N30" s="55"/>
      <c r="O30" s="55"/>
      <c r="P30" s="55"/>
      <c r="R30" s="13">
        <f>IF(D30="x",2,0)</f>
        <v>0</v>
      </c>
      <c r="S30" s="13">
        <f>IF(F30="x",1,0)</f>
        <v>1</v>
      </c>
      <c r="T30" s="13">
        <f>IF(H30="x",0,0)</f>
        <v>0</v>
      </c>
      <c r="U30" s="13">
        <f>IF(J30="X",2,0)</f>
        <v>0</v>
      </c>
      <c r="V30" s="4"/>
      <c r="W30" s="4"/>
      <c r="X30" s="13">
        <f t="shared" ref="X30" si="7">SUM(R30:V30)</f>
        <v>1</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0</v>
      </c>
      <c r="E32" s="11" t="s">
        <v>41</v>
      </c>
      <c r="F32" s="29" t="b">
        <v>0</v>
      </c>
      <c r="G32" s="11" t="s">
        <v>42</v>
      </c>
      <c r="H32" s="29" t="b">
        <v>1</v>
      </c>
      <c r="I32" s="11" t="s">
        <v>43</v>
      </c>
      <c r="J32" s="29" t="b">
        <v>1</v>
      </c>
      <c r="K32" s="11" t="s">
        <v>44</v>
      </c>
      <c r="L32" s="30" t="b">
        <v>0</v>
      </c>
      <c r="M32" s="11" t="s">
        <v>45</v>
      </c>
      <c r="N32" s="28" t="s">
        <v>139</v>
      </c>
      <c r="O32" s="11" t="s">
        <v>47</v>
      </c>
      <c r="P32" s="30" t="b">
        <v>0</v>
      </c>
      <c r="R32" s="13"/>
      <c r="S32" s="13"/>
      <c r="T32" s="13"/>
      <c r="U32" s="13"/>
      <c r="V32" s="4"/>
      <c r="W32" s="4"/>
      <c r="X32" s="13"/>
    </row>
    <row r="33" spans="1:24" x14ac:dyDescent="0.35">
      <c r="A33" s="64" t="s">
        <v>48</v>
      </c>
      <c r="B33" s="64"/>
      <c r="C33" s="11" t="s">
        <v>11</v>
      </c>
      <c r="D33" s="29" t="b">
        <v>0</v>
      </c>
      <c r="E33" s="11" t="s">
        <v>12</v>
      </c>
      <c r="F33" s="29" t="b">
        <v>0</v>
      </c>
      <c r="G33" s="11" t="s">
        <v>13</v>
      </c>
      <c r="H33" s="29" t="b">
        <v>1</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1</v>
      </c>
      <c r="E35" s="22" t="s">
        <v>53</v>
      </c>
      <c r="F35" s="33" t="b">
        <v>1</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1</v>
      </c>
      <c r="E36" s="34" t="s">
        <v>60</v>
      </c>
      <c r="F36" s="36" t="b">
        <v>1</v>
      </c>
      <c r="G36" s="4" t="s">
        <v>61</v>
      </c>
      <c r="H36" s="36" t="b">
        <v>1</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1" t="s">
        <v>265</v>
      </c>
      <c r="D40" s="4"/>
      <c r="E40" s="4"/>
      <c r="F40" s="4"/>
      <c r="G40" s="4"/>
      <c r="H40" s="4"/>
      <c r="I40" s="4"/>
      <c r="J40" s="4"/>
      <c r="K40" s="4"/>
      <c r="L40" s="4"/>
      <c r="M40" s="4"/>
      <c r="N40" s="4"/>
      <c r="R40" s="13"/>
      <c r="S40" s="13"/>
      <c r="T40" s="13"/>
      <c r="U40" s="13"/>
      <c r="V40" s="4"/>
      <c r="W40" s="4"/>
      <c r="X40" s="13"/>
    </row>
    <row r="41" spans="1:24" x14ac:dyDescent="0.35">
      <c r="A41" s="64" t="s">
        <v>67</v>
      </c>
      <c r="B41" s="64"/>
      <c r="C41" s="22">
        <v>1972</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0.4642857142857143</v>
      </c>
      <c r="J46" s="25"/>
      <c r="K46" s="4"/>
      <c r="R46" s="8"/>
      <c r="S46" s="8"/>
      <c r="T46" s="8"/>
      <c r="U46" s="4"/>
      <c r="V46" s="4"/>
      <c r="W46" s="4"/>
      <c r="X46" s="13">
        <f>SUM(X30+X29+X28+X27+X26+X25+X23+X13+X12)</f>
        <v>13</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2:G2"/>
    <mergeCell ref="I2:P8"/>
    <mergeCell ref="B3:G3"/>
    <mergeCell ref="B4:G4"/>
    <mergeCell ref="B5:G5"/>
    <mergeCell ref="B6:G6"/>
    <mergeCell ref="B7:G7"/>
    <mergeCell ref="B8:G8"/>
    <mergeCell ref="M21:P21"/>
    <mergeCell ref="A12:B12"/>
    <mergeCell ref="M12:P12"/>
    <mergeCell ref="A13:B13"/>
    <mergeCell ref="M13:P13"/>
    <mergeCell ref="M14:P14"/>
    <mergeCell ref="M15:P15"/>
    <mergeCell ref="M16:P16"/>
    <mergeCell ref="M17:P17"/>
    <mergeCell ref="M18:P18"/>
    <mergeCell ref="M19:P19"/>
    <mergeCell ref="M20:P20"/>
    <mergeCell ref="M22:P22"/>
    <mergeCell ref="A23:K23"/>
    <mergeCell ref="M23:P23"/>
    <mergeCell ref="M24:P24"/>
    <mergeCell ref="A25:B25"/>
    <mergeCell ref="M25:P25"/>
    <mergeCell ref="A32:B32"/>
    <mergeCell ref="A26:B26"/>
    <mergeCell ref="M26:P26"/>
    <mergeCell ref="A27:B27"/>
    <mergeCell ref="M27:P27"/>
    <mergeCell ref="A28:B28"/>
    <mergeCell ref="M28:P28"/>
    <mergeCell ref="A29:B29"/>
    <mergeCell ref="M29:P29"/>
    <mergeCell ref="A30:B30"/>
    <mergeCell ref="M30:P30"/>
    <mergeCell ref="M31:P31"/>
    <mergeCell ref="A40:B40"/>
    <mergeCell ref="A33:B33"/>
    <mergeCell ref="M33:P33"/>
    <mergeCell ref="A34:B34"/>
    <mergeCell ref="C34:N34"/>
    <mergeCell ref="A35:B35"/>
    <mergeCell ref="A36:B36"/>
    <mergeCell ref="A37:B37"/>
    <mergeCell ref="C37:N37"/>
    <mergeCell ref="A38:B38"/>
    <mergeCell ref="C38:N38"/>
    <mergeCell ref="A39:B39"/>
    <mergeCell ref="A41:B41"/>
    <mergeCell ref="D41:N41"/>
    <mergeCell ref="A42:B42"/>
    <mergeCell ref="D42:N42"/>
    <mergeCell ref="A43:B43"/>
    <mergeCell ref="D43:N43"/>
    <mergeCell ref="B59:E59"/>
    <mergeCell ref="B53:E53"/>
    <mergeCell ref="B54:E54"/>
    <mergeCell ref="B55:E55"/>
    <mergeCell ref="B56:E56"/>
    <mergeCell ref="B57:E57"/>
    <mergeCell ref="B58:E58"/>
  </mergeCells>
  <dataValidations count="3">
    <dataValidation type="list" allowBlank="1" showInputMessage="1" showErrorMessage="1" sqref="B5:G5" xr:uid="{4A7F1AE8-DB0E-AB42-A741-05743EF13F54}">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155F4277-E133-4B42-BB41-D8D52A94AE68}">
      <formula1>"Pay and Play, Private, Registered Membership Use, Sports Club/Community Association"</formula1>
    </dataValidation>
    <dataValidation type="list" allowBlank="1" showInputMessage="1" showErrorMessage="1" sqref="N32" xr:uid="{EA09645D-DC10-7949-8DBB-3421F45C70BB}">
      <formula1>"0-10,11-20,21-30,31-40,41-50,50+"</formula1>
    </dataValidation>
  </dataValidation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0E577-71DA-0D41-B525-4423BC7AE39A}">
  <dimension ref="A2:X72"/>
  <sheetViews>
    <sheetView workbookViewId="0">
      <selection activeCell="B2" sqref="B2"/>
    </sheetView>
  </sheetViews>
  <sheetFormatPr defaultColWidth="8.453125" defaultRowHeight="14.5" x14ac:dyDescent="0.35"/>
  <cols>
    <col min="1" max="1" width="36.6328125" bestFit="1" customWidth="1"/>
    <col min="2" max="2" width="10.453125" bestFit="1" customWidth="1"/>
    <col min="3" max="3" width="18.453125" bestFit="1" customWidth="1"/>
    <col min="4" max="4" width="3.453125" bestFit="1" customWidth="1"/>
    <col min="5" max="5" width="34.6328125" bestFit="1" customWidth="1"/>
    <col min="6" max="6" width="3.453125" bestFit="1" customWidth="1"/>
    <col min="7" max="7" width="26.453125" bestFit="1" customWidth="1"/>
    <col min="8" max="8" width="3.453125" bestFit="1" customWidth="1"/>
    <col min="9" max="9" width="23.453125" bestFit="1" customWidth="1"/>
    <col min="10" max="10" width="3.453125" bestFit="1" customWidth="1"/>
    <col min="11" max="11" width="19.36328125" bestFit="1" customWidth="1"/>
    <col min="12" max="12" width="3.453125" bestFit="1" customWidth="1"/>
    <col min="13" max="13" width="34.36328125" bestFit="1" customWidth="1"/>
    <col min="14" max="14" width="3.453125" bestFit="1" customWidth="1"/>
    <col min="15" max="15" width="11.90625" bestFit="1" customWidth="1"/>
    <col min="16" max="16" width="3.453125" bestFit="1" customWidth="1"/>
    <col min="18" max="22" width="5.453125" bestFit="1" customWidth="1"/>
  </cols>
  <sheetData>
    <row r="2" spans="1:24" x14ac:dyDescent="0.35">
      <c r="A2" s="2" t="s">
        <v>1</v>
      </c>
      <c r="B2" s="51" t="s">
        <v>329</v>
      </c>
      <c r="C2" s="52"/>
      <c r="D2" s="52"/>
      <c r="E2" s="52"/>
      <c r="F2" s="52"/>
      <c r="G2" s="53"/>
      <c r="H2" s="3"/>
      <c r="I2" s="54" t="s">
        <v>330</v>
      </c>
      <c r="J2" s="54"/>
      <c r="K2" s="54"/>
      <c r="L2" s="54"/>
      <c r="M2" s="54"/>
      <c r="N2" s="54"/>
      <c r="O2" s="54"/>
      <c r="P2" s="54"/>
      <c r="Q2" s="37"/>
      <c r="R2" s="37"/>
      <c r="S2" s="37"/>
      <c r="T2" s="37"/>
      <c r="U2" s="37"/>
      <c r="V2" s="37"/>
      <c r="W2" s="37"/>
      <c r="X2" s="37"/>
    </row>
    <row r="3" spans="1:24" x14ac:dyDescent="0.35">
      <c r="A3" s="2" t="s">
        <v>2</v>
      </c>
      <c r="B3" s="51" t="s">
        <v>331</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v>1042387</v>
      </c>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52</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332</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333</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0.32142857142857145</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c r="G12" s="11" t="s">
        <v>13</v>
      </c>
      <c r="H12" s="12"/>
      <c r="I12" s="11" t="s">
        <v>14</v>
      </c>
      <c r="J12" s="12"/>
      <c r="K12" s="11" t="s">
        <v>16</v>
      </c>
      <c r="L12" s="12" t="s">
        <v>156</v>
      </c>
      <c r="M12" s="58" t="s">
        <v>0</v>
      </c>
      <c r="N12" s="58"/>
      <c r="O12" s="58"/>
      <c r="P12" s="58"/>
      <c r="R12" s="13">
        <f>IF(D12="X",4,0)</f>
        <v>0</v>
      </c>
      <c r="S12" s="13">
        <f>IF(F12="X",3,0)</f>
        <v>0</v>
      </c>
      <c r="T12" s="13">
        <f>IF(H12="X",2,0)</f>
        <v>0</v>
      </c>
      <c r="U12" s="13">
        <f>IF(J12="X",1,0)</f>
        <v>0</v>
      </c>
      <c r="V12" s="13">
        <f>IF(L12="X",0,0)</f>
        <v>0</v>
      </c>
      <c r="W12" s="4"/>
      <c r="X12" s="13">
        <f>SUM(R12:V12)</f>
        <v>0</v>
      </c>
    </row>
    <row r="13" spans="1:24" x14ac:dyDescent="0.35">
      <c r="A13" s="56" t="s">
        <v>17</v>
      </c>
      <c r="B13" s="57"/>
      <c r="C13" s="11" t="s">
        <v>18</v>
      </c>
      <c r="D13" s="12"/>
      <c r="E13" s="11" t="s">
        <v>19</v>
      </c>
      <c r="F13" s="12"/>
      <c r="G13" s="11" t="s">
        <v>20</v>
      </c>
      <c r="H13" s="12" t="s">
        <v>156</v>
      </c>
      <c r="I13" s="14"/>
      <c r="J13" s="15"/>
      <c r="K13" s="14"/>
      <c r="L13" s="15"/>
      <c r="M13" s="59"/>
      <c r="N13" s="59"/>
      <c r="O13" s="59"/>
      <c r="P13" s="59"/>
      <c r="R13" s="13">
        <f>IF(D13="x",2,0)</f>
        <v>0</v>
      </c>
      <c r="S13" s="13">
        <f>IF(F13="x",1,0)</f>
        <v>0</v>
      </c>
      <c r="T13" s="13">
        <f>IF(H13="x",0,0)</f>
        <v>0</v>
      </c>
      <c r="U13" s="13"/>
      <c r="V13" s="13"/>
      <c r="W13" s="6"/>
      <c r="X13" s="13">
        <f>SUM(R13:V13)</f>
        <v>0</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49" t="s">
        <v>21</v>
      </c>
      <c r="B15" s="10" t="s">
        <v>22</v>
      </c>
      <c r="C15" s="4"/>
      <c r="D15" s="3"/>
      <c r="E15" s="4"/>
      <c r="F15" s="3"/>
      <c r="G15" s="4"/>
      <c r="H15" s="3"/>
      <c r="I15" s="4"/>
      <c r="J15" s="3"/>
      <c r="K15" s="4"/>
      <c r="L15" s="3"/>
      <c r="M15" s="59"/>
      <c r="N15" s="59"/>
      <c r="O15" s="59"/>
      <c r="P15" s="59"/>
      <c r="R15" s="13"/>
      <c r="S15" s="13"/>
      <c r="T15" s="13"/>
      <c r="U15" s="13"/>
      <c r="V15" s="13"/>
      <c r="W15" s="4"/>
      <c r="X15" s="13"/>
    </row>
    <row r="16" spans="1:24" x14ac:dyDescent="0.35">
      <c r="A16" s="47" t="s">
        <v>332</v>
      </c>
      <c r="B16" s="48"/>
      <c r="C16" s="11" t="s">
        <v>11</v>
      </c>
      <c r="D16" s="12"/>
      <c r="E16" s="11" t="s">
        <v>12</v>
      </c>
      <c r="F16" s="12"/>
      <c r="G16" s="11" t="s">
        <v>13</v>
      </c>
      <c r="H16" s="12"/>
      <c r="I16" s="11" t="s">
        <v>14</v>
      </c>
      <c r="J16" s="12" t="s">
        <v>156</v>
      </c>
      <c r="K16" s="11" t="s">
        <v>16</v>
      </c>
      <c r="L16" s="38"/>
      <c r="R16" s="13">
        <f t="shared" ref="R16:R22" si="0">IF(D16="x",10,0)</f>
        <v>0</v>
      </c>
      <c r="S16" s="13">
        <f t="shared" ref="S16:S22" si="1">IF(F16="x",8,0)</f>
        <v>0</v>
      </c>
      <c r="T16" s="13">
        <f t="shared" ref="T16:T22" si="2">IF(H16="x",5,0)</f>
        <v>0</v>
      </c>
      <c r="U16" s="13">
        <f>IF(J16="X",2,0)</f>
        <v>2</v>
      </c>
      <c r="V16" s="13">
        <f t="shared" ref="V16:V22" si="3">IF(L16="X",0,0)</f>
        <v>0</v>
      </c>
      <c r="W16" s="4"/>
      <c r="X16" s="13">
        <f t="shared" ref="X16:X20" si="4">SUM(R16:V16)</f>
        <v>2</v>
      </c>
    </row>
    <row r="17" spans="1:24" x14ac:dyDescent="0.35">
      <c r="A17" s="47"/>
      <c r="B17" s="48"/>
      <c r="C17" s="11" t="s">
        <v>11</v>
      </c>
      <c r="D17" s="12"/>
      <c r="E17" s="11" t="s">
        <v>12</v>
      </c>
      <c r="F17" s="12"/>
      <c r="G17" s="11" t="s">
        <v>13</v>
      </c>
      <c r="H17" s="12"/>
      <c r="I17" s="11" t="s">
        <v>14</v>
      </c>
      <c r="J17" s="12"/>
      <c r="K17" s="11" t="s">
        <v>16</v>
      </c>
      <c r="L17" s="38"/>
      <c r="R17" s="13">
        <f t="shared" si="0"/>
        <v>0</v>
      </c>
      <c r="S17" s="13">
        <f t="shared" si="1"/>
        <v>0</v>
      </c>
      <c r="T17" s="13">
        <f t="shared" si="2"/>
        <v>0</v>
      </c>
      <c r="U17" s="13">
        <f t="shared" ref="U17:U22" si="5">IF(J17="X",2,0)</f>
        <v>0</v>
      </c>
      <c r="V17" s="13">
        <f t="shared" si="3"/>
        <v>0</v>
      </c>
      <c r="W17" s="4"/>
      <c r="X17" s="13">
        <f t="shared" si="4"/>
        <v>0</v>
      </c>
    </row>
    <row r="18" spans="1:24" x14ac:dyDescent="0.35">
      <c r="A18" s="50"/>
      <c r="B18" s="16"/>
      <c r="C18" s="11" t="s">
        <v>11</v>
      </c>
      <c r="D18" s="12"/>
      <c r="E18" s="11" t="s">
        <v>12</v>
      </c>
      <c r="F18" s="12"/>
      <c r="G18" s="11" t="s">
        <v>13</v>
      </c>
      <c r="H18" s="12"/>
      <c r="I18" s="11" t="s">
        <v>14</v>
      </c>
      <c r="J18" s="12"/>
      <c r="K18" s="11" t="s">
        <v>16</v>
      </c>
      <c r="L18" s="38"/>
      <c r="M18" s="55"/>
      <c r="N18" s="55"/>
      <c r="O18" s="55"/>
      <c r="P18" s="55"/>
      <c r="R18" s="13">
        <f t="shared" si="0"/>
        <v>0</v>
      </c>
      <c r="S18" s="13">
        <f t="shared" si="1"/>
        <v>0</v>
      </c>
      <c r="T18" s="13">
        <f t="shared" si="2"/>
        <v>0</v>
      </c>
      <c r="U18" s="13">
        <f t="shared" si="5"/>
        <v>0</v>
      </c>
      <c r="V18" s="13">
        <f t="shared" si="3"/>
        <v>0</v>
      </c>
      <c r="W18" s="4"/>
      <c r="X18" s="13">
        <f t="shared" si="4"/>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1"/>
        <v>0</v>
      </c>
      <c r="T19" s="13">
        <f t="shared" si="2"/>
        <v>0</v>
      </c>
      <c r="U19" s="13">
        <f t="shared" si="5"/>
        <v>0</v>
      </c>
      <c r="V19" s="13">
        <f t="shared" si="3"/>
        <v>0</v>
      </c>
      <c r="W19" s="4"/>
      <c r="X19" s="13">
        <f t="shared" si="4"/>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1"/>
        <v>0</v>
      </c>
      <c r="T20" s="13">
        <f t="shared" si="2"/>
        <v>0</v>
      </c>
      <c r="U20" s="13">
        <f t="shared" si="5"/>
        <v>0</v>
      </c>
      <c r="V20" s="13">
        <f t="shared" si="3"/>
        <v>0</v>
      </c>
      <c r="W20" s="4"/>
      <c r="X20" s="13">
        <f t="shared" si="4"/>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1"/>
        <v>0</v>
      </c>
      <c r="T21" s="13">
        <f t="shared" si="2"/>
        <v>0</v>
      </c>
      <c r="U21" s="13">
        <f t="shared" si="5"/>
        <v>0</v>
      </c>
      <c r="V21" s="13">
        <f t="shared" si="3"/>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1"/>
        <v>0</v>
      </c>
      <c r="T22" s="13">
        <f t="shared" si="2"/>
        <v>0</v>
      </c>
      <c r="U22" s="13">
        <f t="shared" si="5"/>
        <v>0</v>
      </c>
      <c r="V22" s="13">
        <f t="shared" si="3"/>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SUM(X15:X22)/L23</f>
        <v>2</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t="s">
        <v>156</v>
      </c>
      <c r="E25" s="11" t="s">
        <v>27</v>
      </c>
      <c r="F25" s="12"/>
      <c r="G25" s="11" t="s">
        <v>28</v>
      </c>
      <c r="H25" s="12"/>
      <c r="I25" s="4"/>
      <c r="J25" s="3"/>
      <c r="K25" s="4"/>
      <c r="M25" s="55"/>
      <c r="N25" s="55"/>
      <c r="O25" s="55"/>
      <c r="P25" s="55"/>
      <c r="R25" s="13">
        <f>IF(D25="x",2,0)</f>
        <v>2</v>
      </c>
      <c r="S25" s="13">
        <f>IF(F25="x",1,0)</f>
        <v>0</v>
      </c>
      <c r="T25" s="13">
        <f>IF(H25="x",0,0)</f>
        <v>0</v>
      </c>
      <c r="U25" s="13"/>
      <c r="V25" s="4"/>
      <c r="W25" s="4"/>
      <c r="X25" s="13">
        <f t="shared" ref="X25:X29" si="6">SUM(R25:V25)</f>
        <v>2</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c r="G27" s="22" t="s">
        <v>13</v>
      </c>
      <c r="H27" s="12" t="s">
        <v>156</v>
      </c>
      <c r="I27" s="11" t="s">
        <v>14</v>
      </c>
      <c r="J27" s="12" t="s">
        <v>15</v>
      </c>
      <c r="K27" s="4"/>
      <c r="M27" s="55"/>
      <c r="N27" s="55"/>
      <c r="O27" s="55"/>
      <c r="P27" s="55"/>
      <c r="R27" s="13">
        <f>IF(D27="x",3,0)</f>
        <v>0</v>
      </c>
      <c r="S27" s="13">
        <f>IF(F27="x",2,0)</f>
        <v>0</v>
      </c>
      <c r="T27" s="13">
        <f>IF(H27="x",1,0)</f>
        <v>1</v>
      </c>
      <c r="U27" s="13">
        <f>IF(J27="X",0,0)</f>
        <v>0</v>
      </c>
      <c r="V27" s="4"/>
      <c r="W27" s="4"/>
      <c r="X27" s="13">
        <f t="shared" si="6"/>
        <v>1</v>
      </c>
    </row>
    <row r="28" spans="1:24" x14ac:dyDescent="0.35">
      <c r="A28" s="56" t="s">
        <v>33</v>
      </c>
      <c r="B28" s="57"/>
      <c r="C28" s="11" t="s">
        <v>12</v>
      </c>
      <c r="D28" s="12"/>
      <c r="E28" s="11" t="s">
        <v>34</v>
      </c>
      <c r="F28" s="12" t="s">
        <v>156</v>
      </c>
      <c r="G28" s="11" t="s">
        <v>14</v>
      </c>
      <c r="H28" s="12"/>
      <c r="I28" s="4"/>
      <c r="J28" s="3"/>
      <c r="K28" s="4"/>
      <c r="M28" s="55"/>
      <c r="N28" s="55"/>
      <c r="O28" s="55"/>
      <c r="P28" s="55"/>
      <c r="R28" s="13">
        <f>IF(D28="x",2,0)</f>
        <v>0</v>
      </c>
      <c r="S28" s="13">
        <f>IF(F28="x",1,0)</f>
        <v>1</v>
      </c>
      <c r="T28" s="13">
        <f>IF(H28="x",0,0)</f>
        <v>0</v>
      </c>
      <c r="U28" s="13"/>
      <c r="V28" s="4"/>
      <c r="W28" s="4"/>
      <c r="X28" s="13">
        <f t="shared" si="6"/>
        <v>1</v>
      </c>
    </row>
    <row r="29" spans="1:24" x14ac:dyDescent="0.35">
      <c r="A29" s="65" t="s">
        <v>35</v>
      </c>
      <c r="B29" s="66"/>
      <c r="C29" s="11" t="s">
        <v>12</v>
      </c>
      <c r="D29" s="12"/>
      <c r="E29" s="11" t="s">
        <v>34</v>
      </c>
      <c r="F29" s="12" t="s">
        <v>156</v>
      </c>
      <c r="G29" s="11" t="s">
        <v>14</v>
      </c>
      <c r="H29" s="12"/>
      <c r="I29" s="4"/>
      <c r="J29" s="3"/>
      <c r="K29" s="4"/>
      <c r="M29" s="55"/>
      <c r="N29" s="55"/>
      <c r="O29" s="55"/>
      <c r="P29" s="55"/>
      <c r="R29" s="13">
        <f>IF(D29="x",2,0)</f>
        <v>0</v>
      </c>
      <c r="S29" s="13">
        <f>IF(F29="x",1,0)</f>
        <v>1</v>
      </c>
      <c r="T29" s="13">
        <f>IF(H29="x",0,0)</f>
        <v>0</v>
      </c>
      <c r="U29" s="13">
        <f>IF(J29="X",2,0)</f>
        <v>0</v>
      </c>
      <c r="V29" s="4"/>
      <c r="W29" s="4"/>
      <c r="X29" s="13">
        <f t="shared" si="6"/>
        <v>1</v>
      </c>
    </row>
    <row r="30" spans="1:24" x14ac:dyDescent="0.35">
      <c r="A30" s="56" t="s">
        <v>36</v>
      </c>
      <c r="B30" s="57"/>
      <c r="C30" s="11" t="s">
        <v>37</v>
      </c>
      <c r="D30" s="12"/>
      <c r="E30" s="11" t="s">
        <v>34</v>
      </c>
      <c r="F30" s="12" t="s">
        <v>85</v>
      </c>
      <c r="G30" s="11" t="s">
        <v>38</v>
      </c>
      <c r="H30" s="12"/>
      <c r="I30" s="4"/>
      <c r="J30" s="3"/>
      <c r="K30" s="4"/>
      <c r="M30" s="55"/>
      <c r="N30" s="55"/>
      <c r="O30" s="55"/>
      <c r="P30" s="55"/>
      <c r="R30" s="13">
        <f>IF(D30="x",2,0)</f>
        <v>0</v>
      </c>
      <c r="S30" s="13">
        <f>IF(F30="x",1,0)</f>
        <v>1</v>
      </c>
      <c r="T30" s="13">
        <f>IF(H30="x",0,0)</f>
        <v>0</v>
      </c>
      <c r="U30" s="13">
        <f>IF(J30="X",2,0)</f>
        <v>0</v>
      </c>
      <c r="V30" s="4"/>
      <c r="W30" s="4"/>
      <c r="X30" s="13">
        <f t="shared" ref="X30" si="7">SUM(R30:V30)</f>
        <v>1</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0</v>
      </c>
      <c r="E32" s="11" t="s">
        <v>41</v>
      </c>
      <c r="F32" s="29" t="b">
        <v>0</v>
      </c>
      <c r="G32" s="11" t="s">
        <v>42</v>
      </c>
      <c r="H32" s="29" t="b">
        <v>0</v>
      </c>
      <c r="I32" s="11" t="s">
        <v>43</v>
      </c>
      <c r="J32" s="29" t="b">
        <v>0</v>
      </c>
      <c r="K32" s="11" t="s">
        <v>44</v>
      </c>
      <c r="L32" s="30" t="b">
        <v>0</v>
      </c>
      <c r="M32" s="11" t="s">
        <v>45</v>
      </c>
      <c r="N32" s="28" t="s">
        <v>139</v>
      </c>
      <c r="O32" s="11" t="s">
        <v>47</v>
      </c>
      <c r="P32" s="30" t="b">
        <v>0</v>
      </c>
      <c r="R32" s="13"/>
      <c r="S32" s="13"/>
      <c r="T32" s="13"/>
      <c r="U32" s="13"/>
      <c r="V32" s="4"/>
      <c r="W32" s="4"/>
      <c r="X32" s="13"/>
    </row>
    <row r="33" spans="1:24" x14ac:dyDescent="0.35">
      <c r="A33" s="64" t="s">
        <v>48</v>
      </c>
      <c r="B33" s="64"/>
      <c r="C33" s="11" t="s">
        <v>11</v>
      </c>
      <c r="D33" s="29" t="b">
        <v>0</v>
      </c>
      <c r="E33" s="11" t="s">
        <v>12</v>
      </c>
      <c r="F33" s="29" t="b">
        <v>0</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1</v>
      </c>
      <c r="E35" s="22" t="s">
        <v>53</v>
      </c>
      <c r="F35" s="33" t="b">
        <v>0</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0</v>
      </c>
      <c r="E36" s="34" t="s">
        <v>60</v>
      </c>
      <c r="F36" s="36" t="b">
        <v>0</v>
      </c>
      <c r="G36" s="4" t="s">
        <v>61</v>
      </c>
      <c r="H36" s="36" t="b">
        <v>1</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1" t="s">
        <v>235</v>
      </c>
      <c r="D40" s="4"/>
      <c r="E40" s="4"/>
      <c r="F40" s="4"/>
      <c r="G40" s="4"/>
      <c r="H40" s="4"/>
      <c r="I40" s="4"/>
      <c r="J40" s="4"/>
      <c r="K40" s="4"/>
      <c r="L40" s="4"/>
      <c r="M40" s="4"/>
      <c r="N40" s="4"/>
      <c r="R40" s="13"/>
      <c r="S40" s="13"/>
      <c r="T40" s="13"/>
      <c r="U40" s="13"/>
      <c r="V40" s="4"/>
      <c r="W40" s="4"/>
      <c r="X40" s="13"/>
    </row>
    <row r="41" spans="1:24" x14ac:dyDescent="0.35">
      <c r="A41" s="64" t="s">
        <v>67</v>
      </c>
      <c r="B41" s="64"/>
      <c r="C41" s="22">
        <v>2012</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0.32142857142857145</v>
      </c>
      <c r="J46" s="25"/>
      <c r="K46" s="4"/>
      <c r="R46" s="8"/>
      <c r="S46" s="8"/>
      <c r="T46" s="8"/>
      <c r="U46" s="4"/>
      <c r="V46" s="4"/>
      <c r="W46" s="4"/>
      <c r="X46" s="13">
        <f>SUM(X30+X29+X28+X27+X26+X25+X23+X13+X12)</f>
        <v>9</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1">
    <mergeCell ref="B2:G2"/>
    <mergeCell ref="I2:P8"/>
    <mergeCell ref="B3:G3"/>
    <mergeCell ref="B4:G4"/>
    <mergeCell ref="B5:G5"/>
    <mergeCell ref="B6:G6"/>
    <mergeCell ref="B7:G7"/>
    <mergeCell ref="B8:G8"/>
    <mergeCell ref="M18:P18"/>
    <mergeCell ref="M19:P19"/>
    <mergeCell ref="M20:P20"/>
    <mergeCell ref="M21:P21"/>
    <mergeCell ref="A12:B12"/>
    <mergeCell ref="M12:P12"/>
    <mergeCell ref="A13:B13"/>
    <mergeCell ref="M13:P13"/>
    <mergeCell ref="M14:P14"/>
    <mergeCell ref="M15:P15"/>
    <mergeCell ref="M22:P22"/>
    <mergeCell ref="A23:K23"/>
    <mergeCell ref="M23:P23"/>
    <mergeCell ref="M24:P24"/>
    <mergeCell ref="A25:B25"/>
    <mergeCell ref="M25:P25"/>
    <mergeCell ref="A32:B32"/>
    <mergeCell ref="A26:B26"/>
    <mergeCell ref="M26:P26"/>
    <mergeCell ref="A27:B27"/>
    <mergeCell ref="M27:P27"/>
    <mergeCell ref="A28:B28"/>
    <mergeCell ref="M28:P28"/>
    <mergeCell ref="A29:B29"/>
    <mergeCell ref="M29:P29"/>
    <mergeCell ref="A30:B30"/>
    <mergeCell ref="M30:P30"/>
    <mergeCell ref="M31:P31"/>
    <mergeCell ref="A40:B40"/>
    <mergeCell ref="A33:B33"/>
    <mergeCell ref="M33:P33"/>
    <mergeCell ref="A34:B34"/>
    <mergeCell ref="C34:N34"/>
    <mergeCell ref="A35:B35"/>
    <mergeCell ref="A36:B36"/>
    <mergeCell ref="A37:B37"/>
    <mergeCell ref="C37:N37"/>
    <mergeCell ref="A38:B38"/>
    <mergeCell ref="C38:N38"/>
    <mergeCell ref="A39:B39"/>
    <mergeCell ref="A41:B41"/>
    <mergeCell ref="D41:N41"/>
    <mergeCell ref="A42:B42"/>
    <mergeCell ref="D42:N42"/>
    <mergeCell ref="A43:B43"/>
    <mergeCell ref="D43:N43"/>
    <mergeCell ref="B59:E59"/>
    <mergeCell ref="B53:E53"/>
    <mergeCell ref="B54:E54"/>
    <mergeCell ref="B55:E55"/>
    <mergeCell ref="B56:E56"/>
    <mergeCell ref="B57:E57"/>
    <mergeCell ref="B58:E58"/>
  </mergeCells>
  <dataValidations count="3">
    <dataValidation type="list" allowBlank="1" showInputMessage="1" showErrorMessage="1" sqref="N32" xr:uid="{DDA90873-66EE-914C-B7BC-1215F27A1A5D}">
      <formula1>"0-10,11-20,21-30,31-40,41-50,50+"</formula1>
    </dataValidation>
    <dataValidation type="list" allowBlank="1" showInputMessage="1" showErrorMessage="1" sqref="B6:G6" xr:uid="{CCE331A9-B7C7-5843-8C6C-20E98A195F7C}">
      <formula1>"Pay and Play, Private, Registered Membership Use, Sports Club/Community Association"</formula1>
    </dataValidation>
    <dataValidation type="list" allowBlank="1" showInputMessage="1" showErrorMessage="1" sqref="B5:G5" xr:uid="{DE982547-1A83-304B-9226-ECF75D4A650D}">
      <formula1>"Sheffield City Centre, East Sheffield, South East Sheffield, South Sheffield, South West Sheffield, North West Sheffield, Stocksbridge/Deepcar, Chapeltown/High Green, North East Sheffield"</formula1>
    </dataValidation>
  </dataValidation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490DA-6206-C748-A8E9-252F7DCABAC7}">
  <dimension ref="A2:X72"/>
  <sheetViews>
    <sheetView zoomScale="80" zoomScaleNormal="80" workbookViewId="0">
      <selection activeCell="J14" sqref="J14"/>
    </sheetView>
  </sheetViews>
  <sheetFormatPr defaultColWidth="8.453125" defaultRowHeight="14.5" x14ac:dyDescent="0.35"/>
  <cols>
    <col min="1" max="1" width="36.6328125" bestFit="1" customWidth="1"/>
    <col min="2" max="2" width="10.453125" bestFit="1" customWidth="1"/>
    <col min="3" max="3" width="18.453125" bestFit="1" customWidth="1"/>
    <col min="4" max="4" width="3.453125" bestFit="1" customWidth="1"/>
    <col min="5" max="5" width="34.6328125" bestFit="1" customWidth="1"/>
    <col min="6" max="6" width="3.453125" bestFit="1" customWidth="1"/>
    <col min="7" max="7" width="26.453125" bestFit="1" customWidth="1"/>
    <col min="8" max="8" width="3.453125" bestFit="1" customWidth="1"/>
    <col min="9" max="9" width="23.453125" bestFit="1" customWidth="1"/>
    <col min="10" max="10" width="3.453125" bestFit="1" customWidth="1"/>
    <col min="11" max="11" width="19.36328125" bestFit="1" customWidth="1"/>
    <col min="12" max="12" width="3.453125" bestFit="1" customWidth="1"/>
    <col min="13" max="13" width="34.36328125" bestFit="1" customWidth="1"/>
    <col min="14" max="14" width="3.453125" bestFit="1" customWidth="1"/>
    <col min="15" max="15" width="11.90625" bestFit="1" customWidth="1"/>
    <col min="16" max="16" width="3.453125" bestFit="1" customWidth="1"/>
    <col min="18" max="18" width="7.36328125" customWidth="1"/>
    <col min="19" max="22" width="5.453125" bestFit="1" customWidth="1"/>
    <col min="23" max="24" width="8.453125" customWidth="1"/>
  </cols>
  <sheetData>
    <row r="2" spans="1:24" x14ac:dyDescent="0.35">
      <c r="A2" s="2" t="s">
        <v>1</v>
      </c>
      <c r="B2" s="51" t="s">
        <v>334</v>
      </c>
      <c r="C2" s="52"/>
      <c r="D2" s="52"/>
      <c r="E2" s="52"/>
      <c r="F2" s="52"/>
      <c r="G2" s="53"/>
      <c r="H2" s="3"/>
      <c r="I2" s="54" t="s">
        <v>335</v>
      </c>
      <c r="J2" s="54"/>
      <c r="K2" s="54"/>
      <c r="L2" s="54"/>
      <c r="M2" s="54"/>
      <c r="N2" s="54"/>
      <c r="O2" s="54"/>
      <c r="P2" s="54"/>
      <c r="Q2" s="37"/>
      <c r="R2" s="37"/>
      <c r="S2" s="37"/>
      <c r="T2" s="37"/>
      <c r="U2" s="37"/>
      <c r="V2" s="37"/>
      <c r="W2" s="37"/>
      <c r="X2" s="37"/>
    </row>
    <row r="3" spans="1:24" x14ac:dyDescent="0.35">
      <c r="A3" s="2" t="s">
        <v>2</v>
      </c>
      <c r="B3" s="51" t="s">
        <v>336</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v>1002896</v>
      </c>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52</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337</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334</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0.625</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c r="G12" s="11" t="s">
        <v>13</v>
      </c>
      <c r="H12" s="12" t="s">
        <v>85</v>
      </c>
      <c r="I12" s="11" t="s">
        <v>14</v>
      </c>
      <c r="J12" s="12" t="s">
        <v>15</v>
      </c>
      <c r="K12" s="11" t="s">
        <v>16</v>
      </c>
      <c r="L12" s="12"/>
      <c r="M12" s="58" t="s">
        <v>0</v>
      </c>
      <c r="N12" s="58"/>
      <c r="O12" s="58"/>
      <c r="P12" s="58"/>
      <c r="R12" s="13">
        <f>IF(D12="X",4,0)</f>
        <v>0</v>
      </c>
      <c r="S12" s="13">
        <f>IF(F12="X",3,0)</f>
        <v>0</v>
      </c>
      <c r="T12" s="13">
        <f>IF(H12="X",2,0)</f>
        <v>2</v>
      </c>
      <c r="U12" s="13">
        <f>IF(J12="X",1,0)</f>
        <v>0</v>
      </c>
      <c r="V12" s="13">
        <f>IF(L12="X",0,0)</f>
        <v>0</v>
      </c>
      <c r="W12" s="4"/>
      <c r="X12" s="13">
        <f>SUM(R12:V12)</f>
        <v>2</v>
      </c>
    </row>
    <row r="13" spans="1:24"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 t="shared" ref="R15:R22" si="0">IF(D15="x",10,0)</f>
        <v>0</v>
      </c>
      <c r="S15" s="13">
        <f t="shared" ref="S15:S22" si="1">IF(F15="x",8,0)</f>
        <v>0</v>
      </c>
      <c r="T15" s="13">
        <f t="shared" ref="T15:T22" si="2">IF(H15="x",5,0)</f>
        <v>0</v>
      </c>
      <c r="U15" s="13">
        <f t="shared" ref="U15:U22" si="3">IF(J15="X",2,0)</f>
        <v>0</v>
      </c>
      <c r="V15" s="13">
        <f t="shared" ref="V15:V22" si="4">IF(L15="X",0,0)</f>
        <v>0</v>
      </c>
      <c r="W15" s="4"/>
      <c r="X15" s="13">
        <f>SUM(R15:V15)</f>
        <v>0</v>
      </c>
    </row>
    <row r="16" spans="1:24" x14ac:dyDescent="0.35">
      <c r="A16" s="16" t="s">
        <v>338</v>
      </c>
      <c r="B16" s="16"/>
      <c r="C16" s="11" t="s">
        <v>11</v>
      </c>
      <c r="D16" s="12"/>
      <c r="E16" s="11" t="s">
        <v>12</v>
      </c>
      <c r="F16" s="12"/>
      <c r="G16" s="11" t="s">
        <v>13</v>
      </c>
      <c r="H16" s="12"/>
      <c r="I16" s="11" t="s">
        <v>14</v>
      </c>
      <c r="J16" s="12" t="s">
        <v>156</v>
      </c>
      <c r="K16" s="11" t="s">
        <v>16</v>
      </c>
      <c r="L16" s="38"/>
      <c r="M16" s="55" t="s">
        <v>339</v>
      </c>
      <c r="N16" s="55"/>
      <c r="O16" s="55"/>
      <c r="P16" s="55"/>
      <c r="R16" s="13">
        <f t="shared" si="0"/>
        <v>0</v>
      </c>
      <c r="S16" s="13">
        <f t="shared" si="1"/>
        <v>0</v>
      </c>
      <c r="T16" s="13">
        <f t="shared" si="2"/>
        <v>0</v>
      </c>
      <c r="U16" s="13">
        <f t="shared" si="3"/>
        <v>2</v>
      </c>
      <c r="V16" s="13">
        <f t="shared" si="4"/>
        <v>0</v>
      </c>
      <c r="W16" s="4"/>
      <c r="X16" s="13">
        <f t="shared" ref="X16:X20" si="5">SUM(R16:V16)</f>
        <v>2</v>
      </c>
    </row>
    <row r="17" spans="1:24" x14ac:dyDescent="0.35">
      <c r="A17" s="16" t="s">
        <v>340</v>
      </c>
      <c r="B17" s="16"/>
      <c r="C17" s="11" t="s">
        <v>11</v>
      </c>
      <c r="D17" s="12"/>
      <c r="E17" s="11" t="s">
        <v>12</v>
      </c>
      <c r="F17" s="12"/>
      <c r="G17" s="11" t="s">
        <v>13</v>
      </c>
      <c r="H17" s="12" t="s">
        <v>156</v>
      </c>
      <c r="I17" s="11" t="s">
        <v>14</v>
      </c>
      <c r="J17" s="12"/>
      <c r="K17" s="11" t="s">
        <v>16</v>
      </c>
      <c r="L17" s="38"/>
      <c r="M17" s="55" t="s">
        <v>341</v>
      </c>
      <c r="N17" s="55"/>
      <c r="O17" s="55"/>
      <c r="P17" s="55"/>
      <c r="R17" s="13">
        <f t="shared" si="0"/>
        <v>0</v>
      </c>
      <c r="S17" s="13">
        <f t="shared" si="1"/>
        <v>0</v>
      </c>
      <c r="T17" s="13">
        <f t="shared" si="2"/>
        <v>5</v>
      </c>
      <c r="U17" s="13">
        <f t="shared" si="3"/>
        <v>0</v>
      </c>
      <c r="V17" s="13">
        <f t="shared" si="4"/>
        <v>0</v>
      </c>
      <c r="W17" s="4"/>
      <c r="X17" s="13">
        <f t="shared" si="5"/>
        <v>5</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si="1"/>
        <v>0</v>
      </c>
      <c r="T18" s="13">
        <f t="shared" si="2"/>
        <v>0</v>
      </c>
      <c r="U18" s="13">
        <f t="shared" si="3"/>
        <v>0</v>
      </c>
      <c r="V18" s="13">
        <f t="shared" si="4"/>
        <v>0</v>
      </c>
      <c r="W18" s="4"/>
      <c r="X18" s="13">
        <f t="shared" si="5"/>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1"/>
        <v>0</v>
      </c>
      <c r="T19" s="13">
        <f t="shared" si="2"/>
        <v>0</v>
      </c>
      <c r="U19" s="13">
        <f t="shared" si="3"/>
        <v>0</v>
      </c>
      <c r="V19" s="13">
        <f t="shared" si="4"/>
        <v>0</v>
      </c>
      <c r="W19" s="4"/>
      <c r="X19" s="13">
        <f t="shared" si="5"/>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1"/>
        <v>0</v>
      </c>
      <c r="T20" s="13">
        <f t="shared" si="2"/>
        <v>0</v>
      </c>
      <c r="U20" s="13">
        <f t="shared" si="3"/>
        <v>0</v>
      </c>
      <c r="V20" s="13">
        <f t="shared" si="4"/>
        <v>0</v>
      </c>
      <c r="W20" s="4"/>
      <c r="X20" s="13">
        <f t="shared" si="5"/>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1"/>
        <v>0</v>
      </c>
      <c r="T21" s="13">
        <f t="shared" si="2"/>
        <v>0</v>
      </c>
      <c r="U21" s="13">
        <f t="shared" si="3"/>
        <v>0</v>
      </c>
      <c r="V21" s="13">
        <f t="shared" si="4"/>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1"/>
        <v>0</v>
      </c>
      <c r="T22" s="13">
        <f t="shared" si="2"/>
        <v>0</v>
      </c>
      <c r="U22" s="13">
        <f t="shared" si="3"/>
        <v>0</v>
      </c>
      <c r="V22" s="13">
        <f t="shared" si="4"/>
        <v>0</v>
      </c>
      <c r="W22" s="4"/>
      <c r="X22" s="13">
        <f>SUM(R22:V22)</f>
        <v>0</v>
      </c>
    </row>
    <row r="23" spans="1:24" x14ac:dyDescent="0.35">
      <c r="A23" s="60" t="s">
        <v>24</v>
      </c>
      <c r="B23" s="61"/>
      <c r="C23" s="62"/>
      <c r="D23" s="62"/>
      <c r="E23" s="62"/>
      <c r="F23" s="62"/>
      <c r="G23" s="62"/>
      <c r="H23" s="62"/>
      <c r="I23" s="62"/>
      <c r="J23" s="62"/>
      <c r="K23" s="63"/>
      <c r="L23" s="12">
        <v>2</v>
      </c>
      <c r="M23" s="58"/>
      <c r="N23" s="58"/>
      <c r="O23" s="58"/>
      <c r="P23" s="58"/>
      <c r="R23" s="13"/>
      <c r="S23" s="13"/>
      <c r="T23" s="13"/>
      <c r="U23" s="13"/>
      <c r="V23" s="13"/>
      <c r="W23" s="4"/>
      <c r="X23" s="13">
        <f>SUM(X15:X22)/L23</f>
        <v>3.5</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t="s">
        <v>85</v>
      </c>
      <c r="E25" s="11" t="s">
        <v>27</v>
      </c>
      <c r="F25" s="12"/>
      <c r="G25" s="11" t="s">
        <v>28</v>
      </c>
      <c r="H25" s="12" t="s">
        <v>15</v>
      </c>
      <c r="I25" s="4"/>
      <c r="J25" s="3"/>
      <c r="K25" s="4"/>
      <c r="M25" s="55"/>
      <c r="N25" s="55"/>
      <c r="O25" s="55"/>
      <c r="P25" s="55"/>
      <c r="R25" s="13">
        <f>IF(D25="x",2,0)</f>
        <v>2</v>
      </c>
      <c r="S25" s="13">
        <f>IF(F25="x",1,0)</f>
        <v>0</v>
      </c>
      <c r="T25" s="13">
        <f>IF(H25="x",0,0)</f>
        <v>0</v>
      </c>
      <c r="U25" s="13"/>
      <c r="V25" s="4"/>
      <c r="W25" s="4"/>
      <c r="X25" s="13">
        <f t="shared" ref="X25:X29" si="6">SUM(R25:V25)</f>
        <v>2</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t="s">
        <v>85</v>
      </c>
      <c r="E27" s="11" t="s">
        <v>12</v>
      </c>
      <c r="F27" s="12"/>
      <c r="G27" s="22" t="s">
        <v>13</v>
      </c>
      <c r="H27" s="12"/>
      <c r="I27" s="11" t="s">
        <v>14</v>
      </c>
      <c r="J27" s="12" t="s">
        <v>15</v>
      </c>
      <c r="K27" s="4"/>
      <c r="M27" s="55"/>
      <c r="N27" s="55"/>
      <c r="O27" s="55"/>
      <c r="P27" s="55"/>
      <c r="R27" s="13">
        <f>IF(D27="x",3,0)</f>
        <v>3</v>
      </c>
      <c r="S27" s="13">
        <f>IF(F27="x",2,0)</f>
        <v>0</v>
      </c>
      <c r="T27" s="13">
        <f>IF(H27="x",1,0)</f>
        <v>0</v>
      </c>
      <c r="U27" s="13">
        <f>IF(J27="X",0,0)</f>
        <v>0</v>
      </c>
      <c r="V27" s="4"/>
      <c r="W27" s="4"/>
      <c r="X27" s="13">
        <f t="shared" si="6"/>
        <v>3</v>
      </c>
    </row>
    <row r="28" spans="1:24" x14ac:dyDescent="0.35">
      <c r="A28" s="56" t="s">
        <v>33</v>
      </c>
      <c r="B28" s="57"/>
      <c r="C28" s="11" t="s">
        <v>12</v>
      </c>
      <c r="D28" s="12" t="s">
        <v>85</v>
      </c>
      <c r="E28" s="11" t="s">
        <v>34</v>
      </c>
      <c r="F28" s="12"/>
      <c r="G28" s="11" t="s">
        <v>14</v>
      </c>
      <c r="H28" s="12" t="s">
        <v>15</v>
      </c>
      <c r="I28" s="4"/>
      <c r="J28" s="3"/>
      <c r="K28" s="4"/>
      <c r="M28" s="55"/>
      <c r="N28" s="55"/>
      <c r="O28" s="55"/>
      <c r="P28" s="55"/>
      <c r="R28" s="13">
        <f>IF(D28="x",2,0)</f>
        <v>2</v>
      </c>
      <c r="S28" s="13">
        <f>IF(F28="x",1,0)</f>
        <v>0</v>
      </c>
      <c r="T28" s="13">
        <f>IF(H28="x",0,0)</f>
        <v>0</v>
      </c>
      <c r="U28" s="13"/>
      <c r="V28" s="4"/>
      <c r="W28" s="4"/>
      <c r="X28" s="13">
        <f t="shared" si="6"/>
        <v>2</v>
      </c>
    </row>
    <row r="29" spans="1:24" x14ac:dyDescent="0.35">
      <c r="A29" s="65" t="s">
        <v>35</v>
      </c>
      <c r="B29" s="66"/>
      <c r="C29" s="11" t="s">
        <v>12</v>
      </c>
      <c r="D29" s="12" t="s">
        <v>85</v>
      </c>
      <c r="E29" s="11" t="s">
        <v>34</v>
      </c>
      <c r="F29" s="12"/>
      <c r="G29" s="11" t="s">
        <v>14</v>
      </c>
      <c r="H29" s="12"/>
      <c r="I29" s="4"/>
      <c r="J29" s="3"/>
      <c r="K29" s="4"/>
      <c r="M29" s="55"/>
      <c r="N29" s="55"/>
      <c r="O29" s="55"/>
      <c r="P29" s="55"/>
      <c r="R29" s="13">
        <f>IF(D29="x",2,0)</f>
        <v>2</v>
      </c>
      <c r="S29" s="13">
        <f>IF(F29="x",1,0)</f>
        <v>0</v>
      </c>
      <c r="T29" s="13">
        <f>IF(H29="x",0,0)</f>
        <v>0</v>
      </c>
      <c r="U29" s="13">
        <f>IF(J29="X",2,0)</f>
        <v>0</v>
      </c>
      <c r="V29" s="4"/>
      <c r="W29" s="4"/>
      <c r="X29" s="13">
        <f t="shared" si="6"/>
        <v>2</v>
      </c>
    </row>
    <row r="30" spans="1:24" x14ac:dyDescent="0.35">
      <c r="A30" s="56" t="s">
        <v>36</v>
      </c>
      <c r="B30" s="57"/>
      <c r="C30" s="11" t="s">
        <v>37</v>
      </c>
      <c r="D30" s="12"/>
      <c r="E30" s="11" t="s">
        <v>34</v>
      </c>
      <c r="F30" s="12" t="s">
        <v>85</v>
      </c>
      <c r="G30" s="11" t="s">
        <v>38</v>
      </c>
      <c r="H30" s="12"/>
      <c r="I30" s="4"/>
      <c r="J30" s="3"/>
      <c r="K30" s="4"/>
      <c r="M30" s="55"/>
      <c r="N30" s="55"/>
      <c r="O30" s="55"/>
      <c r="P30" s="55"/>
      <c r="R30" s="13">
        <f>IF(D30="x",2,0)</f>
        <v>0</v>
      </c>
      <c r="S30" s="13">
        <f>IF(F30="x",1,0)</f>
        <v>1</v>
      </c>
      <c r="T30" s="13">
        <f>IF(H30="x",0,0)</f>
        <v>0</v>
      </c>
      <c r="U30" s="13">
        <f>IF(J30="X",2,0)</f>
        <v>0</v>
      </c>
      <c r="V30" s="4"/>
      <c r="W30" s="4"/>
      <c r="X30" s="13">
        <f t="shared" ref="X30" si="7">SUM(R30:V30)</f>
        <v>1</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1</v>
      </c>
      <c r="E32" s="11" t="s">
        <v>41</v>
      </c>
      <c r="F32" s="29" t="b">
        <v>1</v>
      </c>
      <c r="G32" s="11" t="s">
        <v>42</v>
      </c>
      <c r="H32" s="29" t="b">
        <v>1</v>
      </c>
      <c r="I32" s="11" t="s">
        <v>43</v>
      </c>
      <c r="J32" s="29" t="b">
        <v>1</v>
      </c>
      <c r="K32" s="11" t="s">
        <v>44</v>
      </c>
      <c r="L32" s="30" t="b">
        <v>0</v>
      </c>
      <c r="M32" s="11" t="s">
        <v>45</v>
      </c>
      <c r="N32" s="28" t="s">
        <v>139</v>
      </c>
      <c r="O32" s="11" t="s">
        <v>47</v>
      </c>
      <c r="P32" s="30" t="b">
        <v>0</v>
      </c>
      <c r="R32" s="13"/>
      <c r="S32" s="13"/>
      <c r="T32" s="13"/>
      <c r="U32" s="13"/>
      <c r="V32" s="4"/>
      <c r="W32" s="4"/>
      <c r="X32" s="13"/>
    </row>
    <row r="33" spans="1:24" x14ac:dyDescent="0.35">
      <c r="A33" s="64" t="s">
        <v>48</v>
      </c>
      <c r="B33" s="64"/>
      <c r="C33" s="11" t="s">
        <v>11</v>
      </c>
      <c r="D33" s="29" t="b">
        <v>0</v>
      </c>
      <c r="E33" s="11" t="s">
        <v>12</v>
      </c>
      <c r="F33" s="29" t="b">
        <v>0</v>
      </c>
      <c r="G33" s="11" t="s">
        <v>13</v>
      </c>
      <c r="H33" s="29" t="b">
        <v>1</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1</v>
      </c>
      <c r="E35" s="22" t="s">
        <v>53</v>
      </c>
      <c r="F35" s="33" t="b">
        <v>1</v>
      </c>
      <c r="G35" s="22" t="s">
        <v>54</v>
      </c>
      <c r="H35" s="33" t="b">
        <v>1</v>
      </c>
      <c r="I35" s="11" t="s">
        <v>55</v>
      </c>
      <c r="J35" s="29" t="b">
        <v>1</v>
      </c>
      <c r="K35" s="11" t="s">
        <v>56</v>
      </c>
      <c r="L35" s="30" t="b">
        <v>0</v>
      </c>
      <c r="M35" s="31" t="s">
        <v>57</v>
      </c>
      <c r="N35" s="30" t="b">
        <v>1</v>
      </c>
      <c r="R35" s="13"/>
      <c r="S35" s="13"/>
      <c r="T35" s="13"/>
      <c r="U35" s="13"/>
      <c r="V35" s="4"/>
      <c r="W35" s="4"/>
      <c r="X35" s="13"/>
    </row>
    <row r="36" spans="1:24" x14ac:dyDescent="0.35">
      <c r="A36" s="64" t="s">
        <v>58</v>
      </c>
      <c r="B36" s="64"/>
      <c r="C36" s="34" t="s">
        <v>59</v>
      </c>
      <c r="D36" s="35" t="b">
        <v>1</v>
      </c>
      <c r="E36" s="34" t="s">
        <v>60</v>
      </c>
      <c r="F36" s="36" t="b">
        <v>1</v>
      </c>
      <c r="G36" s="4" t="s">
        <v>61</v>
      </c>
      <c r="H36" s="36" t="b">
        <v>1</v>
      </c>
      <c r="I36" s="34" t="s">
        <v>62</v>
      </c>
      <c r="J36" s="29" t="b">
        <v>1</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t="s">
        <v>318</v>
      </c>
      <c r="D40" s="4"/>
      <c r="E40" s="4"/>
      <c r="F40" s="4"/>
      <c r="G40" s="4"/>
      <c r="H40" s="4"/>
      <c r="I40" s="4"/>
      <c r="J40" s="4"/>
      <c r="K40" s="4"/>
      <c r="L40" s="4"/>
      <c r="M40" s="4"/>
      <c r="N40" s="4"/>
      <c r="R40" s="13"/>
      <c r="S40" s="13"/>
      <c r="T40" s="13"/>
      <c r="U40" s="13"/>
      <c r="V40" s="4"/>
      <c r="W40" s="4"/>
      <c r="X40" s="13"/>
    </row>
    <row r="41" spans="1:24" x14ac:dyDescent="0.35">
      <c r="A41" s="64" t="s">
        <v>67</v>
      </c>
      <c r="B41" s="64"/>
      <c r="C41" s="22">
        <v>1999</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v>2006</v>
      </c>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0.625</v>
      </c>
      <c r="J46" s="25"/>
      <c r="K46" s="4"/>
      <c r="R46" s="8"/>
      <c r="S46" s="8"/>
      <c r="T46" s="8"/>
      <c r="U46" s="4"/>
      <c r="V46" s="4"/>
      <c r="W46" s="4"/>
      <c r="X46" s="13">
        <f>SUM(X30+X29+X28+X27+X26+X25+X23+X13+X12)</f>
        <v>17.5</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2:G2"/>
    <mergeCell ref="I2:P8"/>
    <mergeCell ref="B3:G3"/>
    <mergeCell ref="B4:G4"/>
    <mergeCell ref="B5:G5"/>
    <mergeCell ref="B6:G6"/>
    <mergeCell ref="B7:G7"/>
    <mergeCell ref="B8:G8"/>
    <mergeCell ref="M21:P21"/>
    <mergeCell ref="A12:B12"/>
    <mergeCell ref="M12:P12"/>
    <mergeCell ref="A13:B13"/>
    <mergeCell ref="M13:P13"/>
    <mergeCell ref="M14:P14"/>
    <mergeCell ref="M15:P15"/>
    <mergeCell ref="M16:P16"/>
    <mergeCell ref="M17:P17"/>
    <mergeCell ref="M18:P18"/>
    <mergeCell ref="M19:P19"/>
    <mergeCell ref="M20:P20"/>
    <mergeCell ref="M22:P22"/>
    <mergeCell ref="A23:K23"/>
    <mergeCell ref="M23:P23"/>
    <mergeCell ref="M24:P24"/>
    <mergeCell ref="A25:B25"/>
    <mergeCell ref="M25:P25"/>
    <mergeCell ref="A32:B32"/>
    <mergeCell ref="A26:B26"/>
    <mergeCell ref="M26:P26"/>
    <mergeCell ref="A27:B27"/>
    <mergeCell ref="M27:P27"/>
    <mergeCell ref="A28:B28"/>
    <mergeCell ref="M28:P28"/>
    <mergeCell ref="A29:B29"/>
    <mergeCell ref="M29:P29"/>
    <mergeCell ref="A30:B30"/>
    <mergeCell ref="M30:P30"/>
    <mergeCell ref="M31:P31"/>
    <mergeCell ref="A40:B40"/>
    <mergeCell ref="A33:B33"/>
    <mergeCell ref="M33:P33"/>
    <mergeCell ref="A34:B34"/>
    <mergeCell ref="C34:N34"/>
    <mergeCell ref="A35:B35"/>
    <mergeCell ref="A36:B36"/>
    <mergeCell ref="A37:B37"/>
    <mergeCell ref="C37:N37"/>
    <mergeCell ref="A38:B38"/>
    <mergeCell ref="C38:N38"/>
    <mergeCell ref="A39:B39"/>
    <mergeCell ref="A41:B41"/>
    <mergeCell ref="D41:N41"/>
    <mergeCell ref="A42:B42"/>
    <mergeCell ref="D42:N42"/>
    <mergeCell ref="A43:B43"/>
    <mergeCell ref="D43:N43"/>
    <mergeCell ref="B59:E59"/>
    <mergeCell ref="B53:E53"/>
    <mergeCell ref="B54:E54"/>
    <mergeCell ref="B55:E55"/>
    <mergeCell ref="B56:E56"/>
    <mergeCell ref="B57:E57"/>
    <mergeCell ref="B58:E58"/>
  </mergeCells>
  <dataValidations count="3">
    <dataValidation type="list" allowBlank="1" showInputMessage="1" showErrorMessage="1" sqref="N32" xr:uid="{7849F23C-B8A1-5243-ABB1-AA22332166CA}">
      <formula1>"0-10,11-20,21-30,31-40,41-50,50+"</formula1>
    </dataValidation>
    <dataValidation type="list" allowBlank="1" showInputMessage="1" showErrorMessage="1" sqref="B6:G6" xr:uid="{593EA280-0275-814E-9BC5-9BB5A05A74C1}">
      <formula1>"Pay and Play, Private, Registered Membership Use, Sports Club/Community Association"</formula1>
    </dataValidation>
    <dataValidation type="list" allowBlank="1" showInputMessage="1" showErrorMessage="1" sqref="B5:G5" xr:uid="{FC732943-7FEA-8E43-A121-B50010A4EA09}">
      <formula1>"Sheffield City Centre, East Sheffield, South East Sheffield, South Sheffield, South West Sheffield, North West Sheffield, Stocksbridge/Deepcar, Chapeltown/High Green, North East Sheffield"</formula1>
    </dataValidation>
  </dataValidation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016F6-5C3E-D740-9989-713957CD369E}">
  <dimension ref="A2:X72"/>
  <sheetViews>
    <sheetView workbookViewId="0">
      <selection activeCell="B8" sqref="B8:G8"/>
    </sheetView>
  </sheetViews>
  <sheetFormatPr defaultColWidth="8.453125" defaultRowHeight="14.5" x14ac:dyDescent="0.35"/>
  <cols>
    <col min="1" max="1" width="36.6328125" bestFit="1" customWidth="1"/>
    <col min="2" max="2" width="10.453125" bestFit="1" customWidth="1"/>
    <col min="3" max="3" width="18.453125" bestFit="1" customWidth="1"/>
    <col min="4" max="4" width="3.453125" bestFit="1" customWidth="1"/>
    <col min="5" max="5" width="34.6328125" bestFit="1" customWidth="1"/>
    <col min="6" max="6" width="3.453125" bestFit="1" customWidth="1"/>
    <col min="7" max="7" width="26.453125" bestFit="1" customWidth="1"/>
    <col min="8" max="8" width="3.453125" bestFit="1" customWidth="1"/>
    <col min="9" max="9" width="23.453125" bestFit="1" customWidth="1"/>
    <col min="10" max="10" width="3.453125" bestFit="1" customWidth="1"/>
    <col min="11" max="11" width="19.36328125" bestFit="1" customWidth="1"/>
    <col min="12" max="12" width="3.453125" bestFit="1" customWidth="1"/>
    <col min="13" max="13" width="34.36328125" bestFit="1" customWidth="1"/>
    <col min="14" max="14" width="3.453125" bestFit="1" customWidth="1"/>
    <col min="15" max="15" width="11.90625" bestFit="1" customWidth="1"/>
    <col min="16" max="16" width="3.453125" bestFit="1" customWidth="1"/>
    <col min="18" max="22" width="5.453125" bestFit="1" customWidth="1"/>
  </cols>
  <sheetData>
    <row r="2" spans="1:24" x14ac:dyDescent="0.35">
      <c r="A2" s="2" t="s">
        <v>1</v>
      </c>
      <c r="B2" s="51" t="s">
        <v>342</v>
      </c>
      <c r="C2" s="52"/>
      <c r="D2" s="52"/>
      <c r="E2" s="52"/>
      <c r="F2" s="52"/>
      <c r="G2" s="53"/>
      <c r="H2" s="3"/>
      <c r="I2" s="54" t="s">
        <v>343</v>
      </c>
      <c r="J2" s="54"/>
      <c r="K2" s="54"/>
      <c r="L2" s="54"/>
      <c r="M2" s="54"/>
      <c r="N2" s="54"/>
      <c r="O2" s="54"/>
      <c r="P2" s="54"/>
      <c r="Q2" s="37"/>
      <c r="R2" s="37"/>
      <c r="S2" s="37"/>
      <c r="T2" s="37"/>
      <c r="U2" s="37"/>
      <c r="V2" s="37"/>
      <c r="W2" s="37"/>
      <c r="X2" s="37"/>
    </row>
    <row r="3" spans="1:24" x14ac:dyDescent="0.35">
      <c r="A3" s="2" t="s">
        <v>2</v>
      </c>
      <c r="B3" s="51" t="s">
        <v>344</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v>6003941</v>
      </c>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93</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345</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342</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0.5714285714285714</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c r="G12" s="11" t="s">
        <v>13</v>
      </c>
      <c r="H12" s="12" t="s">
        <v>85</v>
      </c>
      <c r="I12" s="11" t="s">
        <v>14</v>
      </c>
      <c r="J12" s="12"/>
      <c r="K12" s="11" t="s">
        <v>16</v>
      </c>
      <c r="L12" s="12"/>
      <c r="M12" s="58" t="s">
        <v>0</v>
      </c>
      <c r="N12" s="58"/>
      <c r="O12" s="58"/>
      <c r="P12" s="58"/>
      <c r="R12" s="13">
        <f>IF(D12="X",4,0)</f>
        <v>0</v>
      </c>
      <c r="S12" s="13">
        <f>IF(F12="X",3,0)</f>
        <v>0</v>
      </c>
      <c r="T12" s="13">
        <f>IF(H12="X",2,0)</f>
        <v>2</v>
      </c>
      <c r="U12" s="13">
        <f>IF(J12="X",1,0)</f>
        <v>0</v>
      </c>
      <c r="V12" s="13">
        <f>IF(L12="X",0,0)</f>
        <v>0</v>
      </c>
      <c r="W12" s="4"/>
      <c r="X12" s="13">
        <f>SUM(R12:V12)</f>
        <v>2</v>
      </c>
    </row>
    <row r="13" spans="1:24" x14ac:dyDescent="0.35">
      <c r="A13" s="56" t="s">
        <v>17</v>
      </c>
      <c r="B13" s="57"/>
      <c r="C13" s="11" t="s">
        <v>18</v>
      </c>
      <c r="D13" s="12"/>
      <c r="E13" s="11" t="s">
        <v>19</v>
      </c>
      <c r="F13" s="12"/>
      <c r="G13" s="11" t="s">
        <v>20</v>
      </c>
      <c r="H13" s="12" t="s">
        <v>85</v>
      </c>
      <c r="I13" s="14"/>
      <c r="J13" s="15"/>
      <c r="K13" s="14"/>
      <c r="L13" s="15"/>
      <c r="M13" s="59"/>
      <c r="N13" s="59"/>
      <c r="O13" s="59"/>
      <c r="P13" s="59"/>
      <c r="R13" s="13">
        <f>IF(D13="x",2,0)</f>
        <v>0</v>
      </c>
      <c r="S13" s="13">
        <f>IF(F13="x",1,0)</f>
        <v>0</v>
      </c>
      <c r="T13" s="13">
        <f>IF(H13="x",0,0)</f>
        <v>0</v>
      </c>
      <c r="U13" s="13"/>
      <c r="V13" s="13"/>
      <c r="W13" s="6"/>
      <c r="X13" s="13">
        <f>SUM(R13:V13)</f>
        <v>0</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c r="S15" s="13"/>
      <c r="T15" s="13"/>
      <c r="U15" s="13"/>
      <c r="V15" s="13"/>
      <c r="W15" s="4"/>
      <c r="X15" s="13"/>
    </row>
    <row r="16" spans="1:24" x14ac:dyDescent="0.35">
      <c r="A16" t="s">
        <v>345</v>
      </c>
      <c r="B16" s="16"/>
      <c r="C16" s="11" t="s">
        <v>11</v>
      </c>
      <c r="D16" s="12"/>
      <c r="E16" s="11" t="s">
        <v>12</v>
      </c>
      <c r="F16" s="12"/>
      <c r="G16" s="11" t="s">
        <v>13</v>
      </c>
      <c r="H16" s="12"/>
      <c r="I16" s="11" t="s">
        <v>14</v>
      </c>
      <c r="J16" s="12" t="s">
        <v>156</v>
      </c>
      <c r="K16" s="11" t="s">
        <v>16</v>
      </c>
      <c r="L16" s="38"/>
      <c r="M16" s="41" t="s">
        <v>346</v>
      </c>
      <c r="R16" s="13">
        <f t="shared" ref="R16:R22" si="0">IF(D16="x",10,0)</f>
        <v>0</v>
      </c>
      <c r="S16" s="13">
        <f t="shared" ref="S16:S22" si="1">IF(F16="x",8,0)</f>
        <v>0</v>
      </c>
      <c r="T16" s="13">
        <f t="shared" ref="T16:T22" si="2">IF(H16="x",5,0)</f>
        <v>0</v>
      </c>
      <c r="U16" s="13">
        <f t="shared" ref="U16:U22" si="3">IF(J16="X",2,0)</f>
        <v>2</v>
      </c>
      <c r="V16" s="13">
        <f t="shared" ref="V16:V22" si="4">IF(L16="X",0,0)</f>
        <v>0</v>
      </c>
      <c r="W16" s="4"/>
      <c r="X16" s="13">
        <f t="shared" ref="X16:X20" si="5">SUM(R16:V16)</f>
        <v>2</v>
      </c>
    </row>
    <row r="17" spans="1:24" x14ac:dyDescent="0.35">
      <c r="B17" s="16"/>
      <c r="C17" s="11" t="s">
        <v>11</v>
      </c>
      <c r="D17" s="12"/>
      <c r="E17" s="11" t="s">
        <v>12</v>
      </c>
      <c r="F17" s="12"/>
      <c r="G17" s="11" t="s">
        <v>13</v>
      </c>
      <c r="H17" s="12"/>
      <c r="I17" s="11" t="s">
        <v>14</v>
      </c>
      <c r="J17" s="12"/>
      <c r="K17" s="11" t="s">
        <v>16</v>
      </c>
      <c r="L17" s="38"/>
      <c r="R17" s="13">
        <f t="shared" si="0"/>
        <v>0</v>
      </c>
      <c r="S17" s="13">
        <f t="shared" si="1"/>
        <v>0</v>
      </c>
      <c r="T17" s="13">
        <f t="shared" si="2"/>
        <v>0</v>
      </c>
      <c r="U17" s="13">
        <f t="shared" si="3"/>
        <v>0</v>
      </c>
      <c r="V17" s="13">
        <f t="shared" si="4"/>
        <v>0</v>
      </c>
      <c r="W17" s="4"/>
      <c r="X17" s="13">
        <f t="shared" si="5"/>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si="1"/>
        <v>0</v>
      </c>
      <c r="T18" s="13">
        <f t="shared" si="2"/>
        <v>0</v>
      </c>
      <c r="U18" s="13">
        <f t="shared" si="3"/>
        <v>0</v>
      </c>
      <c r="V18" s="13">
        <f t="shared" si="4"/>
        <v>0</v>
      </c>
      <c r="W18" s="4"/>
      <c r="X18" s="13">
        <f t="shared" si="5"/>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1"/>
        <v>0</v>
      </c>
      <c r="T19" s="13">
        <f t="shared" si="2"/>
        <v>0</v>
      </c>
      <c r="U19" s="13">
        <f t="shared" si="3"/>
        <v>0</v>
      </c>
      <c r="V19" s="13">
        <f t="shared" si="4"/>
        <v>0</v>
      </c>
      <c r="W19" s="4"/>
      <c r="X19" s="13">
        <f t="shared" si="5"/>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1"/>
        <v>0</v>
      </c>
      <c r="T20" s="13">
        <f t="shared" si="2"/>
        <v>0</v>
      </c>
      <c r="U20" s="13">
        <f t="shared" si="3"/>
        <v>0</v>
      </c>
      <c r="V20" s="13">
        <f t="shared" si="4"/>
        <v>0</v>
      </c>
      <c r="W20" s="4"/>
      <c r="X20" s="13">
        <f t="shared" si="5"/>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1"/>
        <v>0</v>
      </c>
      <c r="T21" s="13">
        <f t="shared" si="2"/>
        <v>0</v>
      </c>
      <c r="U21" s="13">
        <f t="shared" si="3"/>
        <v>0</v>
      </c>
      <c r="V21" s="13">
        <f t="shared" si="4"/>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1"/>
        <v>0</v>
      </c>
      <c r="T22" s="13">
        <f t="shared" si="2"/>
        <v>0</v>
      </c>
      <c r="U22" s="13">
        <f t="shared" si="3"/>
        <v>0</v>
      </c>
      <c r="V22" s="13">
        <f t="shared" si="4"/>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SUM(X15:X22)/L23</f>
        <v>2</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t="s">
        <v>156</v>
      </c>
      <c r="E25" s="11" t="s">
        <v>27</v>
      </c>
      <c r="F25" s="12"/>
      <c r="G25" s="11" t="s">
        <v>28</v>
      </c>
      <c r="H25" s="12"/>
      <c r="I25" s="4"/>
      <c r="J25" s="3"/>
      <c r="K25" s="4"/>
      <c r="M25" s="55"/>
      <c r="N25" s="55"/>
      <c r="O25" s="55"/>
      <c r="P25" s="55"/>
      <c r="R25" s="13">
        <f>IF(D25="x",2,0)</f>
        <v>2</v>
      </c>
      <c r="S25" s="13">
        <f>IF(F25="x",1,0)</f>
        <v>0</v>
      </c>
      <c r="T25" s="13">
        <f>IF(H25="x",0,0)</f>
        <v>0</v>
      </c>
      <c r="U25" s="13"/>
      <c r="V25" s="4"/>
      <c r="W25" s="4"/>
      <c r="X25" s="13">
        <f t="shared" ref="X25:X29" si="6">SUM(R25:V25)</f>
        <v>2</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t="s">
        <v>85</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6"/>
        <v>2</v>
      </c>
    </row>
    <row r="28" spans="1:24" x14ac:dyDescent="0.35">
      <c r="A28" s="56" t="s">
        <v>33</v>
      </c>
      <c r="B28" s="57"/>
      <c r="C28" s="11" t="s">
        <v>12</v>
      </c>
      <c r="D28" s="12" t="s">
        <v>85</v>
      </c>
      <c r="E28" s="11" t="s">
        <v>34</v>
      </c>
      <c r="F28" s="12"/>
      <c r="G28" s="11" t="s">
        <v>14</v>
      </c>
      <c r="H28" s="12"/>
      <c r="I28" s="4"/>
      <c r="J28" s="3"/>
      <c r="K28" s="4"/>
      <c r="M28" s="55"/>
      <c r="N28" s="55"/>
      <c r="O28" s="55"/>
      <c r="P28" s="55"/>
      <c r="R28" s="13">
        <f>IF(D28="x",2,0)</f>
        <v>2</v>
      </c>
      <c r="S28" s="13">
        <f>IF(F28="x",1,0)</f>
        <v>0</v>
      </c>
      <c r="T28" s="13">
        <f>IF(H28="x",0,0)</f>
        <v>0</v>
      </c>
      <c r="U28" s="13"/>
      <c r="V28" s="4"/>
      <c r="W28" s="4"/>
      <c r="X28" s="13">
        <f t="shared" si="6"/>
        <v>2</v>
      </c>
    </row>
    <row r="29" spans="1:24" x14ac:dyDescent="0.35">
      <c r="A29" s="65" t="s">
        <v>35</v>
      </c>
      <c r="B29" s="66"/>
      <c r="C29" s="11" t="s">
        <v>12</v>
      </c>
      <c r="D29" s="12" t="s">
        <v>85</v>
      </c>
      <c r="E29" s="11" t="s">
        <v>34</v>
      </c>
      <c r="F29" s="12" t="s">
        <v>156</v>
      </c>
      <c r="G29" s="11" t="s">
        <v>14</v>
      </c>
      <c r="H29" s="12"/>
      <c r="I29" s="4"/>
      <c r="J29" s="3"/>
      <c r="K29" s="4"/>
      <c r="M29" s="55"/>
      <c r="N29" s="55"/>
      <c r="O29" s="55"/>
      <c r="P29" s="55"/>
      <c r="R29" s="13">
        <f>IF(D29="x",2,0)</f>
        <v>2</v>
      </c>
      <c r="S29" s="13">
        <f>IF(F29="x",1,0)</f>
        <v>1</v>
      </c>
      <c r="T29" s="13">
        <f>IF(H29="x",0,0)</f>
        <v>0</v>
      </c>
      <c r="U29" s="13">
        <f>IF(J29="X",2,0)</f>
        <v>0</v>
      </c>
      <c r="V29" s="4"/>
      <c r="W29" s="4"/>
      <c r="X29" s="13">
        <f t="shared" si="6"/>
        <v>3</v>
      </c>
    </row>
    <row r="30" spans="1:24" x14ac:dyDescent="0.35">
      <c r="A30" s="56" t="s">
        <v>36</v>
      </c>
      <c r="B30" s="57"/>
      <c r="C30" s="11" t="s">
        <v>37</v>
      </c>
      <c r="D30" s="12" t="s">
        <v>85</v>
      </c>
      <c r="E30" s="11" t="s">
        <v>34</v>
      </c>
      <c r="F30" s="12"/>
      <c r="G30" s="11" t="s">
        <v>38</v>
      </c>
      <c r="H30" s="12"/>
      <c r="I30" s="4"/>
      <c r="J30" s="3"/>
      <c r="K30" s="4"/>
      <c r="M30" s="55"/>
      <c r="N30" s="55"/>
      <c r="O30" s="55"/>
      <c r="P30" s="55"/>
      <c r="R30" s="13">
        <f>IF(D30="x",2,0)</f>
        <v>2</v>
      </c>
      <c r="S30" s="13">
        <f t="shared" ref="S30" si="7">IF(F30="x",1,0)</f>
        <v>0</v>
      </c>
      <c r="T30" s="13">
        <f t="shared" ref="T30" si="8">IF(H30="x",0,0)</f>
        <v>0</v>
      </c>
      <c r="U30" s="13">
        <f t="shared" ref="U30" si="9">IF(J30="X",2,0)</f>
        <v>0</v>
      </c>
      <c r="V30" s="4"/>
      <c r="W30" s="4"/>
      <c r="X30" s="13">
        <f t="shared" ref="X30" si="10">SUM(R30:V30)</f>
        <v>2</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1</v>
      </c>
      <c r="E32" s="11" t="s">
        <v>41</v>
      </c>
      <c r="F32" s="29" t="b">
        <v>1</v>
      </c>
      <c r="G32" s="11" t="s">
        <v>42</v>
      </c>
      <c r="H32" s="29" t="b">
        <v>1</v>
      </c>
      <c r="I32" s="11" t="s">
        <v>43</v>
      </c>
      <c r="J32" s="29" t="b">
        <v>1</v>
      </c>
      <c r="K32" s="11" t="s">
        <v>44</v>
      </c>
      <c r="L32" s="30" t="b">
        <v>0</v>
      </c>
      <c r="M32" s="11" t="s">
        <v>45</v>
      </c>
      <c r="N32" s="28" t="s">
        <v>274</v>
      </c>
      <c r="O32" s="11" t="s">
        <v>47</v>
      </c>
      <c r="P32" s="30" t="b">
        <v>1</v>
      </c>
      <c r="R32" s="13"/>
      <c r="S32" s="13"/>
      <c r="T32" s="13"/>
      <c r="U32" s="13"/>
      <c r="V32" s="4"/>
      <c r="W32" s="4"/>
      <c r="X32" s="13"/>
    </row>
    <row r="33" spans="1:24" x14ac:dyDescent="0.35">
      <c r="A33" s="64" t="s">
        <v>48</v>
      </c>
      <c r="B33" s="64"/>
      <c r="C33" s="11" t="s">
        <v>11</v>
      </c>
      <c r="D33" s="29" t="b">
        <v>0</v>
      </c>
      <c r="E33" s="11" t="s">
        <v>12</v>
      </c>
      <c r="F33" s="29" t="b">
        <v>0</v>
      </c>
      <c r="G33" s="11" t="s">
        <v>13</v>
      </c>
      <c r="H33" s="29" t="b">
        <v>1</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1</v>
      </c>
      <c r="G35" s="22" t="s">
        <v>54</v>
      </c>
      <c r="H35" s="33" t="b">
        <v>1</v>
      </c>
      <c r="I35" s="11" t="s">
        <v>55</v>
      </c>
      <c r="J35" s="29" t="b">
        <v>1</v>
      </c>
      <c r="K35" s="11" t="s">
        <v>56</v>
      </c>
      <c r="L35" s="30" t="b">
        <v>0</v>
      </c>
      <c r="M35" s="31" t="s">
        <v>57</v>
      </c>
      <c r="N35" s="30" t="b">
        <v>0</v>
      </c>
      <c r="R35" s="13"/>
      <c r="S35" s="13"/>
      <c r="T35" s="13"/>
      <c r="U35" s="13"/>
      <c r="V35" s="4"/>
      <c r="W35" s="4"/>
      <c r="X35" s="13"/>
    </row>
    <row r="36" spans="1:24" x14ac:dyDescent="0.35">
      <c r="A36" s="64" t="s">
        <v>58</v>
      </c>
      <c r="B36" s="64"/>
      <c r="C36" s="34" t="s">
        <v>59</v>
      </c>
      <c r="D36" s="35" t="b">
        <v>1</v>
      </c>
      <c r="E36" s="34" t="s">
        <v>60</v>
      </c>
      <c r="F36" s="36" t="b">
        <v>1</v>
      </c>
      <c r="G36" s="4" t="s">
        <v>61</v>
      </c>
      <c r="H36" s="36" t="b">
        <v>0</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1" t="s">
        <v>235</v>
      </c>
      <c r="D40" s="4"/>
      <c r="E40" s="4"/>
      <c r="F40" s="4"/>
      <c r="G40" s="4"/>
      <c r="H40" s="4"/>
      <c r="I40" s="4"/>
      <c r="J40" s="4"/>
      <c r="K40" s="4"/>
      <c r="L40" s="4"/>
      <c r="M40" s="4"/>
      <c r="N40" s="4"/>
      <c r="R40" s="13"/>
      <c r="S40" s="13"/>
      <c r="T40" s="13"/>
      <c r="U40" s="13"/>
      <c r="V40" s="4"/>
      <c r="W40" s="4"/>
      <c r="X40" s="13"/>
    </row>
    <row r="41" spans="1:24" x14ac:dyDescent="0.35">
      <c r="A41" s="64" t="s">
        <v>67</v>
      </c>
      <c r="B41" s="64"/>
      <c r="C41" s="22">
        <v>1909</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v>2004</v>
      </c>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0.5714285714285714</v>
      </c>
      <c r="J46" s="25"/>
      <c r="K46" s="4"/>
      <c r="R46" s="8"/>
      <c r="S46" s="8"/>
      <c r="T46" s="8"/>
      <c r="U46" s="4"/>
      <c r="V46" s="4"/>
      <c r="W46" s="4"/>
      <c r="X46" s="13">
        <f>SUM(X30+X29+X28+X27+X26+X25+X23+X13+X12)</f>
        <v>16</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1">
    <mergeCell ref="M15:P15"/>
    <mergeCell ref="B2:G2"/>
    <mergeCell ref="I2:P8"/>
    <mergeCell ref="B3:G3"/>
    <mergeCell ref="B4:G4"/>
    <mergeCell ref="B5:G5"/>
    <mergeCell ref="B6:G6"/>
    <mergeCell ref="B7:G7"/>
    <mergeCell ref="B8:G8"/>
    <mergeCell ref="A12:B12"/>
    <mergeCell ref="M12:P12"/>
    <mergeCell ref="A13:B13"/>
    <mergeCell ref="M13:P13"/>
    <mergeCell ref="M14:P14"/>
    <mergeCell ref="A27:B27"/>
    <mergeCell ref="M27:P27"/>
    <mergeCell ref="M18:P18"/>
    <mergeCell ref="M19:P19"/>
    <mergeCell ref="M20:P20"/>
    <mergeCell ref="M21:P21"/>
    <mergeCell ref="M22:P22"/>
    <mergeCell ref="A23:K23"/>
    <mergeCell ref="M23:P23"/>
    <mergeCell ref="M24:P24"/>
    <mergeCell ref="A25:B25"/>
    <mergeCell ref="M25:P25"/>
    <mergeCell ref="A26:B26"/>
    <mergeCell ref="M26:P26"/>
    <mergeCell ref="A28:B28"/>
    <mergeCell ref="M28:P28"/>
    <mergeCell ref="A29:B29"/>
    <mergeCell ref="M29:P29"/>
    <mergeCell ref="A30:B30"/>
    <mergeCell ref="M30:P30"/>
    <mergeCell ref="M31:P31"/>
    <mergeCell ref="A32:B32"/>
    <mergeCell ref="A33:B33"/>
    <mergeCell ref="M33:P33"/>
    <mergeCell ref="A34:B34"/>
    <mergeCell ref="C34:N34"/>
    <mergeCell ref="A35:B35"/>
    <mergeCell ref="A36:B36"/>
    <mergeCell ref="A37:B37"/>
    <mergeCell ref="C37:N37"/>
    <mergeCell ref="A38:B38"/>
    <mergeCell ref="C38:N38"/>
    <mergeCell ref="A39:B39"/>
    <mergeCell ref="A40:B40"/>
    <mergeCell ref="A41:B41"/>
    <mergeCell ref="D41:N41"/>
    <mergeCell ref="A42:B42"/>
    <mergeCell ref="D42:N42"/>
    <mergeCell ref="B57:E57"/>
    <mergeCell ref="B58:E58"/>
    <mergeCell ref="B59:E59"/>
    <mergeCell ref="A43:B43"/>
    <mergeCell ref="D43:N43"/>
    <mergeCell ref="B53:E53"/>
    <mergeCell ref="B54:E54"/>
    <mergeCell ref="B55:E55"/>
    <mergeCell ref="B56:E56"/>
  </mergeCells>
  <dataValidations count="3">
    <dataValidation type="list" allowBlank="1" showInputMessage="1" showErrorMessage="1" sqref="B5:G5" xr:uid="{342918FC-53E4-F146-BFAC-57B0D6A3A86A}">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BF4003A1-BF00-1844-AD22-26D348553769}">
      <formula1>"Pay and Play, Private, Registered Membership Use, Sports Club/Community Association"</formula1>
    </dataValidation>
    <dataValidation type="list" allowBlank="1" showInputMessage="1" showErrorMessage="1" sqref="N32" xr:uid="{18368C35-4CD2-0843-9A6F-48005EC91F0D}">
      <formula1>"0-10,11-20,21-30,31-40,41-50,50+"</formula1>
    </dataValidation>
  </dataValidation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567DC-C71E-2741-A96F-8587685E55A6}">
  <dimension ref="A2:X72"/>
  <sheetViews>
    <sheetView workbookViewId="0">
      <selection activeCell="A16" sqref="A16"/>
    </sheetView>
  </sheetViews>
  <sheetFormatPr defaultColWidth="8.453125" defaultRowHeight="14.5" x14ac:dyDescent="0.35"/>
  <cols>
    <col min="1" max="1" width="36.6328125" bestFit="1" customWidth="1"/>
    <col min="2" max="2" width="10.453125" bestFit="1" customWidth="1"/>
    <col min="3" max="3" width="18.453125" bestFit="1" customWidth="1"/>
    <col min="4" max="4" width="3.453125" bestFit="1" customWidth="1"/>
    <col min="5" max="5" width="34.6328125" bestFit="1" customWidth="1"/>
    <col min="6" max="6" width="3.453125" bestFit="1" customWidth="1"/>
    <col min="7" max="7" width="26.453125" bestFit="1" customWidth="1"/>
    <col min="8" max="8" width="3.453125" bestFit="1" customWidth="1"/>
    <col min="9" max="9" width="23.453125" bestFit="1" customWidth="1"/>
    <col min="10" max="10" width="3.453125" bestFit="1" customWidth="1"/>
    <col min="11" max="11" width="19.36328125" bestFit="1" customWidth="1"/>
    <col min="12" max="12" width="3.453125" bestFit="1" customWidth="1"/>
    <col min="13" max="13" width="34.36328125" bestFit="1" customWidth="1"/>
    <col min="14" max="14" width="3.453125" bestFit="1" customWidth="1"/>
    <col min="15" max="15" width="11.90625" bestFit="1" customWidth="1"/>
    <col min="16" max="16" width="3.453125" bestFit="1" customWidth="1"/>
    <col min="18" max="18" width="7.90625" customWidth="1"/>
    <col min="19" max="22" width="5.453125" bestFit="1" customWidth="1"/>
  </cols>
  <sheetData>
    <row r="2" spans="1:24" x14ac:dyDescent="0.35">
      <c r="A2" s="2" t="s">
        <v>1</v>
      </c>
      <c r="B2" s="51" t="s">
        <v>347</v>
      </c>
      <c r="C2" s="52"/>
      <c r="D2" s="52"/>
      <c r="E2" s="52"/>
      <c r="F2" s="52"/>
      <c r="G2" s="53"/>
      <c r="H2" s="3"/>
      <c r="I2" s="54" t="s">
        <v>348</v>
      </c>
      <c r="J2" s="54"/>
      <c r="K2" s="54"/>
      <c r="L2" s="54"/>
      <c r="M2" s="54"/>
      <c r="N2" s="54"/>
      <c r="O2" s="54"/>
      <c r="P2" s="54"/>
      <c r="Q2" s="37"/>
      <c r="R2" s="37"/>
      <c r="S2" s="37"/>
      <c r="T2" s="37"/>
      <c r="U2" s="37"/>
      <c r="V2" s="37"/>
      <c r="W2" s="37"/>
      <c r="X2" s="37"/>
    </row>
    <row r="3" spans="1:24" x14ac:dyDescent="0.35">
      <c r="A3" s="2" t="s">
        <v>2</v>
      </c>
      <c r="B3" s="51" t="s">
        <v>135</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v>1102005</v>
      </c>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83</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261</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328</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0.8214285714285714</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t="s">
        <v>156</v>
      </c>
      <c r="E12" s="11" t="s">
        <v>12</v>
      </c>
      <c r="F12" s="12"/>
      <c r="G12" s="11" t="s">
        <v>13</v>
      </c>
      <c r="H12" s="12"/>
      <c r="I12" s="11" t="s">
        <v>14</v>
      </c>
      <c r="J12" s="12"/>
      <c r="K12" s="11" t="s">
        <v>16</v>
      </c>
      <c r="L12" s="12"/>
      <c r="M12" s="58" t="s">
        <v>0</v>
      </c>
      <c r="N12" s="58"/>
      <c r="O12" s="58"/>
      <c r="P12" s="58"/>
      <c r="R12" s="13">
        <f>IF(D12="X",4,0)</f>
        <v>4</v>
      </c>
      <c r="S12" s="13">
        <f>IF(F12="X",3,0)</f>
        <v>0</v>
      </c>
      <c r="T12" s="13">
        <f>IF(H12="X",2,0)</f>
        <v>0</v>
      </c>
      <c r="U12" s="13">
        <f>IF(J12="X",1,0)</f>
        <v>0</v>
      </c>
      <c r="V12" s="13">
        <f>IF(L12="X",0,0)</f>
        <v>0</v>
      </c>
      <c r="W12" s="4"/>
      <c r="X12" s="13">
        <f>SUM(R12:V12)</f>
        <v>4</v>
      </c>
    </row>
    <row r="13" spans="1:24" x14ac:dyDescent="0.35">
      <c r="A13" s="56" t="s">
        <v>17</v>
      </c>
      <c r="B13" s="57"/>
      <c r="C13" s="11" t="s">
        <v>18</v>
      </c>
      <c r="D13" s="12" t="s">
        <v>156</v>
      </c>
      <c r="E13" s="11" t="s">
        <v>19</v>
      </c>
      <c r="F13" s="12"/>
      <c r="G13" s="11" t="s">
        <v>20</v>
      </c>
      <c r="H13" s="12"/>
      <c r="I13" s="14"/>
      <c r="J13" s="15"/>
      <c r="K13" s="14"/>
      <c r="L13" s="15"/>
      <c r="M13" s="59"/>
      <c r="N13" s="59"/>
      <c r="O13" s="59"/>
      <c r="P13" s="59"/>
      <c r="R13" s="13">
        <f>IF(D13="x",2,0)</f>
        <v>2</v>
      </c>
      <c r="S13" s="13">
        <f>IF(F13="x",1,0)</f>
        <v>0</v>
      </c>
      <c r="T13" s="13">
        <f>IF(H13="x",0,0)</f>
        <v>0</v>
      </c>
      <c r="U13" s="13"/>
      <c r="V13" s="13"/>
      <c r="W13" s="6"/>
      <c r="X13" s="13">
        <f>SUM(R13:V13)</f>
        <v>2</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c r="S15" s="13"/>
      <c r="T15" s="13"/>
      <c r="U15" s="13"/>
      <c r="V15" s="13"/>
      <c r="W15" s="4"/>
      <c r="X15" s="13"/>
    </row>
    <row r="16" spans="1:24" x14ac:dyDescent="0.35">
      <c r="A16" s="16" t="s">
        <v>261</v>
      </c>
      <c r="B16" s="16"/>
      <c r="C16" s="11" t="s">
        <v>11</v>
      </c>
      <c r="D16" s="12" t="s">
        <v>156</v>
      </c>
      <c r="E16" s="11" t="s">
        <v>12</v>
      </c>
      <c r="F16" s="12"/>
      <c r="G16" s="11" t="s">
        <v>13</v>
      </c>
      <c r="H16" s="12"/>
      <c r="I16" s="11" t="s">
        <v>14</v>
      </c>
      <c r="J16" s="12"/>
      <c r="K16" s="11" t="s">
        <v>16</v>
      </c>
      <c r="L16" s="38"/>
      <c r="M16" s="55"/>
      <c r="N16" s="55"/>
      <c r="O16" s="55"/>
      <c r="P16" s="55"/>
      <c r="R16" s="13">
        <f t="shared" ref="R16:R22" si="0">IF(D16="x",10,0)</f>
        <v>10</v>
      </c>
      <c r="S16" s="13">
        <f t="shared" ref="S16:S22" si="1">IF(F16="x",8,0)</f>
        <v>0</v>
      </c>
      <c r="T16" s="13">
        <f t="shared" ref="T16:T22" si="2">IF(H16="x",5,0)</f>
        <v>0</v>
      </c>
      <c r="U16" s="13">
        <f t="shared" ref="U16:U22" si="3">IF(J16="X",2,0)</f>
        <v>0</v>
      </c>
      <c r="V16" s="13">
        <f t="shared" ref="V16:V22" si="4">IF(L16="X",0,0)</f>
        <v>0</v>
      </c>
      <c r="W16" s="4"/>
      <c r="X16" s="13">
        <f t="shared" ref="X16:X20" si="5">SUM(R16:V16)</f>
        <v>10</v>
      </c>
    </row>
    <row r="17" spans="1:24" x14ac:dyDescent="0.35">
      <c r="A17" s="16" t="s">
        <v>349</v>
      </c>
      <c r="B17" s="16"/>
      <c r="C17" s="11" t="s">
        <v>11</v>
      </c>
      <c r="D17" s="12" t="s">
        <v>156</v>
      </c>
      <c r="E17" s="11" t="s">
        <v>12</v>
      </c>
      <c r="F17" s="12"/>
      <c r="G17" s="11" t="s">
        <v>13</v>
      </c>
      <c r="H17" s="12"/>
      <c r="I17" s="11" t="s">
        <v>14</v>
      </c>
      <c r="J17" s="12"/>
      <c r="K17" s="11" t="s">
        <v>16</v>
      </c>
      <c r="L17" s="38"/>
      <c r="M17" s="55"/>
      <c r="N17" s="55"/>
      <c r="O17" s="55"/>
      <c r="P17" s="55"/>
      <c r="R17" s="13">
        <f t="shared" si="0"/>
        <v>10</v>
      </c>
      <c r="S17" s="13">
        <f t="shared" si="1"/>
        <v>0</v>
      </c>
      <c r="T17" s="13">
        <f t="shared" si="2"/>
        <v>0</v>
      </c>
      <c r="U17" s="13">
        <f t="shared" si="3"/>
        <v>0</v>
      </c>
      <c r="V17" s="13">
        <f t="shared" si="4"/>
        <v>0</v>
      </c>
      <c r="W17" s="4"/>
      <c r="X17" s="13">
        <f t="shared" si="5"/>
        <v>10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0"/>
        <v>0</v>
      </c>
      <c r="S18" s="13">
        <f t="shared" si="1"/>
        <v>0</v>
      </c>
      <c r="T18" s="13">
        <f t="shared" si="2"/>
        <v>0</v>
      </c>
      <c r="U18" s="13">
        <f t="shared" si="3"/>
        <v>0</v>
      </c>
      <c r="V18" s="13">
        <f t="shared" si="4"/>
        <v>0</v>
      </c>
      <c r="W18" s="4"/>
      <c r="X18" s="13">
        <f t="shared" si="5"/>
        <v>0</v>
      </c>
    </row>
    <row r="19" spans="1:24" x14ac:dyDescent="0.35">
      <c r="A19" s="16"/>
      <c r="B19" s="16"/>
      <c r="C19" s="11" t="s">
        <v>11</v>
      </c>
      <c r="D19" s="12"/>
      <c r="E19" s="11" t="s">
        <v>12</v>
      </c>
      <c r="F19" s="12"/>
      <c r="G19" s="11" t="s">
        <v>13</v>
      </c>
      <c r="H19" s="12"/>
      <c r="I19" s="11" t="s">
        <v>14</v>
      </c>
      <c r="J19" s="12"/>
      <c r="K19" s="11" t="s">
        <v>16</v>
      </c>
      <c r="L19" s="38"/>
      <c r="M19" s="55"/>
      <c r="N19" s="55"/>
      <c r="O19" s="55"/>
      <c r="P19" s="55"/>
      <c r="R19" s="13">
        <f t="shared" si="0"/>
        <v>0</v>
      </c>
      <c r="S19" s="13">
        <f t="shared" si="1"/>
        <v>0</v>
      </c>
      <c r="T19" s="13">
        <f t="shared" si="2"/>
        <v>0</v>
      </c>
      <c r="U19" s="13">
        <f t="shared" si="3"/>
        <v>0</v>
      </c>
      <c r="V19" s="13">
        <f t="shared" si="4"/>
        <v>0</v>
      </c>
      <c r="W19" s="4"/>
      <c r="X19" s="13">
        <f t="shared" si="5"/>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 t="shared" si="1"/>
        <v>0</v>
      </c>
      <c r="T20" s="13">
        <f t="shared" si="2"/>
        <v>0</v>
      </c>
      <c r="U20" s="13">
        <f t="shared" si="3"/>
        <v>0</v>
      </c>
      <c r="V20" s="13">
        <f t="shared" si="4"/>
        <v>0</v>
      </c>
      <c r="W20" s="4"/>
      <c r="X20" s="13">
        <f t="shared" si="5"/>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si="1"/>
        <v>0</v>
      </c>
      <c r="T21" s="13">
        <f t="shared" si="2"/>
        <v>0</v>
      </c>
      <c r="U21" s="13">
        <f t="shared" si="3"/>
        <v>0</v>
      </c>
      <c r="V21" s="13">
        <f t="shared" si="4"/>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1"/>
        <v>0</v>
      </c>
      <c r="T22" s="13">
        <f t="shared" si="2"/>
        <v>0</v>
      </c>
      <c r="U22" s="13">
        <f t="shared" si="3"/>
        <v>0</v>
      </c>
      <c r="V22" s="13">
        <f t="shared" si="4"/>
        <v>0</v>
      </c>
      <c r="W22" s="4"/>
      <c r="X22" s="13">
        <f>SUM(R22:V22)</f>
        <v>0</v>
      </c>
    </row>
    <row r="23" spans="1:24" x14ac:dyDescent="0.35">
      <c r="A23" s="60" t="s">
        <v>24</v>
      </c>
      <c r="B23" s="61"/>
      <c r="C23" s="62"/>
      <c r="D23" s="62"/>
      <c r="E23" s="62"/>
      <c r="F23" s="62"/>
      <c r="G23" s="62"/>
      <c r="H23" s="62"/>
      <c r="I23" s="62"/>
      <c r="J23" s="62"/>
      <c r="K23" s="63"/>
      <c r="L23" s="12">
        <v>2</v>
      </c>
      <c r="M23" s="58"/>
      <c r="N23" s="58"/>
      <c r="O23" s="58"/>
      <c r="P23" s="58"/>
      <c r="R23" s="13"/>
      <c r="S23" s="13"/>
      <c r="T23" s="13"/>
      <c r="U23" s="13"/>
      <c r="V23" s="13"/>
      <c r="W23" s="4"/>
      <c r="X23" s="13">
        <f>SUM(X15:X22)/L23</f>
        <v>10</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c r="E25" s="11" t="s">
        <v>27</v>
      </c>
      <c r="F25" s="12" t="s">
        <v>156</v>
      </c>
      <c r="G25" s="11" t="s">
        <v>28</v>
      </c>
      <c r="H25" s="12" t="s">
        <v>15</v>
      </c>
      <c r="I25" s="4"/>
      <c r="J25" s="3"/>
      <c r="K25" s="4"/>
      <c r="M25" s="55"/>
      <c r="N25" s="55"/>
      <c r="O25" s="55"/>
      <c r="P25" s="55"/>
      <c r="R25" s="13">
        <f>IF(D25="x",2,0)</f>
        <v>0</v>
      </c>
      <c r="S25" s="13">
        <f>IF(F25="x",1,0)</f>
        <v>1</v>
      </c>
      <c r="T25" s="13">
        <f>IF(H25="x",0,0)</f>
        <v>0</v>
      </c>
      <c r="U25" s="13"/>
      <c r="V25" s="4"/>
      <c r="W25" s="4"/>
      <c r="X25" s="13">
        <f t="shared" ref="X25:X29" si="6">SUM(R25:V25)</f>
        <v>1</v>
      </c>
    </row>
    <row r="26" spans="1:24" x14ac:dyDescent="0.35">
      <c r="A26" s="56" t="s">
        <v>29</v>
      </c>
      <c r="B26" s="57"/>
      <c r="C26" s="11" t="s">
        <v>30</v>
      </c>
      <c r="D26" s="12"/>
      <c r="E26" s="11" t="s">
        <v>28</v>
      </c>
      <c r="F26" s="12" t="s">
        <v>156</v>
      </c>
      <c r="G26" s="4"/>
      <c r="H26" s="3"/>
      <c r="I26" s="4" t="s">
        <v>31</v>
      </c>
      <c r="J26" s="3"/>
      <c r="K26" s="4"/>
      <c r="M26" s="55"/>
      <c r="N26" s="55"/>
      <c r="O26" s="55"/>
      <c r="P26" s="55"/>
      <c r="R26" s="13">
        <f>IF(D26="x",1,0)</f>
        <v>0</v>
      </c>
      <c r="S26" s="13">
        <f>IF(F26="x",0,0)</f>
        <v>0</v>
      </c>
      <c r="T26" s="13"/>
      <c r="U26" s="13"/>
      <c r="V26" s="4"/>
      <c r="W26" s="4"/>
      <c r="X26" s="13">
        <f t="shared" si="6"/>
        <v>0</v>
      </c>
    </row>
    <row r="27" spans="1:24" x14ac:dyDescent="0.35">
      <c r="A27" s="56" t="s">
        <v>32</v>
      </c>
      <c r="B27" s="57"/>
      <c r="C27" s="11" t="s">
        <v>11</v>
      </c>
      <c r="D27" s="12" t="s">
        <v>156</v>
      </c>
      <c r="E27" s="11" t="s">
        <v>12</v>
      </c>
      <c r="F27" s="12"/>
      <c r="G27" s="22" t="s">
        <v>13</v>
      </c>
      <c r="H27" s="12"/>
      <c r="I27" s="11" t="s">
        <v>14</v>
      </c>
      <c r="J27" s="12" t="s">
        <v>15</v>
      </c>
      <c r="K27" s="4"/>
      <c r="M27" s="55"/>
      <c r="N27" s="55"/>
      <c r="O27" s="55"/>
      <c r="P27" s="55"/>
      <c r="R27" s="13">
        <f>IF(D27="x",3,0)</f>
        <v>3</v>
      </c>
      <c r="S27" s="13">
        <f>IF(F27="x",2,0)</f>
        <v>0</v>
      </c>
      <c r="T27" s="13">
        <f>IF(H27="x",1,0)</f>
        <v>0</v>
      </c>
      <c r="U27" s="13">
        <f>IF(J27="X",0,0)</f>
        <v>0</v>
      </c>
      <c r="V27" s="4"/>
      <c r="W27" s="4"/>
      <c r="X27" s="13">
        <f t="shared" si="6"/>
        <v>3</v>
      </c>
    </row>
    <row r="28" spans="1:24" x14ac:dyDescent="0.35">
      <c r="A28" s="56" t="s">
        <v>33</v>
      </c>
      <c r="B28" s="57"/>
      <c r="C28" s="11" t="s">
        <v>12</v>
      </c>
      <c r="D28" s="12"/>
      <c r="E28" s="11" t="s">
        <v>34</v>
      </c>
      <c r="F28" s="12"/>
      <c r="G28" s="11" t="s">
        <v>14</v>
      </c>
      <c r="H28" s="12" t="s">
        <v>156</v>
      </c>
      <c r="I28" s="4"/>
      <c r="J28" s="3"/>
      <c r="K28" s="4"/>
      <c r="M28" s="55"/>
      <c r="N28" s="55"/>
      <c r="O28" s="55"/>
      <c r="P28" s="55"/>
      <c r="R28" s="13">
        <f>IF(D28="x",2,0)</f>
        <v>0</v>
      </c>
      <c r="S28" s="13">
        <f>IF(F28="x",1,0)</f>
        <v>0</v>
      </c>
      <c r="T28" s="13">
        <f>IF(H28="x",0,0)</f>
        <v>0</v>
      </c>
      <c r="U28" s="13"/>
      <c r="V28" s="4"/>
      <c r="W28" s="4"/>
      <c r="X28" s="13">
        <f t="shared" si="6"/>
        <v>0</v>
      </c>
    </row>
    <row r="29" spans="1:24" x14ac:dyDescent="0.35">
      <c r="A29" s="65" t="s">
        <v>35</v>
      </c>
      <c r="B29" s="66"/>
      <c r="C29" s="11" t="s">
        <v>12</v>
      </c>
      <c r="D29" s="12" t="s">
        <v>85</v>
      </c>
      <c r="E29" s="11" t="s">
        <v>34</v>
      </c>
      <c r="F29" s="12"/>
      <c r="G29" s="11" t="s">
        <v>14</v>
      </c>
      <c r="H29" s="12"/>
      <c r="I29" s="4"/>
      <c r="J29" s="3"/>
      <c r="K29" s="4"/>
      <c r="M29" s="55"/>
      <c r="N29" s="55"/>
      <c r="O29" s="55"/>
      <c r="P29" s="55"/>
      <c r="R29" s="13">
        <f>IF(D29="x",2,0)</f>
        <v>2</v>
      </c>
      <c r="S29" s="13">
        <f>IF(F29="x",1,0)</f>
        <v>0</v>
      </c>
      <c r="T29" s="13">
        <f>IF(H29="x",0,0)</f>
        <v>0</v>
      </c>
      <c r="U29" s="13">
        <f>IF(J29="X",2,0)</f>
        <v>0</v>
      </c>
      <c r="V29" s="4"/>
      <c r="W29" s="4"/>
      <c r="X29" s="13">
        <f t="shared" si="6"/>
        <v>2</v>
      </c>
    </row>
    <row r="30" spans="1:24" x14ac:dyDescent="0.35">
      <c r="A30" s="56" t="s">
        <v>36</v>
      </c>
      <c r="B30" s="57"/>
      <c r="C30" s="11" t="s">
        <v>37</v>
      </c>
      <c r="D30" s="12"/>
      <c r="E30" s="11" t="s">
        <v>34</v>
      </c>
      <c r="F30" s="12" t="s">
        <v>85</v>
      </c>
      <c r="G30" s="11" t="s">
        <v>38</v>
      </c>
      <c r="H30" s="12"/>
      <c r="I30" s="4"/>
      <c r="J30" s="3"/>
      <c r="K30" s="4"/>
      <c r="M30" s="55"/>
      <c r="N30" s="55"/>
      <c r="O30" s="55"/>
      <c r="P30" s="55"/>
      <c r="R30" s="13">
        <f>IF(D30="x",2,0)</f>
        <v>0</v>
      </c>
      <c r="S30" s="13">
        <f>IF(F30="x",1,0)</f>
        <v>1</v>
      </c>
      <c r="T30" s="13">
        <f>IF(H30="x",0,0)</f>
        <v>0</v>
      </c>
      <c r="U30" s="13">
        <f>IF(J30="X",2,0)</f>
        <v>0</v>
      </c>
      <c r="V30" s="4"/>
      <c r="W30" s="4"/>
      <c r="X30" s="13">
        <f t="shared" ref="X30" si="7">SUM(R30:V30)</f>
        <v>1</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1</v>
      </c>
      <c r="E32" s="11" t="s">
        <v>41</v>
      </c>
      <c r="F32" s="29" t="b">
        <v>1</v>
      </c>
      <c r="G32" s="11" t="s">
        <v>42</v>
      </c>
      <c r="H32" s="29" t="b">
        <v>1</v>
      </c>
      <c r="I32" s="11" t="s">
        <v>43</v>
      </c>
      <c r="J32" s="29" t="b">
        <v>1</v>
      </c>
      <c r="K32" s="11" t="s">
        <v>44</v>
      </c>
      <c r="L32" s="30" t="b">
        <v>1</v>
      </c>
      <c r="M32" s="11" t="s">
        <v>45</v>
      </c>
      <c r="N32" s="28" t="s">
        <v>274</v>
      </c>
      <c r="O32" s="11" t="s">
        <v>47</v>
      </c>
      <c r="P32" s="30" t="b">
        <v>0</v>
      </c>
      <c r="R32" s="13"/>
      <c r="S32" s="13"/>
      <c r="T32" s="13"/>
      <c r="U32" s="13"/>
      <c r="V32" s="4"/>
      <c r="W32" s="4"/>
      <c r="X32" s="13"/>
    </row>
    <row r="33" spans="1:24" x14ac:dyDescent="0.35">
      <c r="A33" s="64" t="s">
        <v>48</v>
      </c>
      <c r="B33" s="64"/>
      <c r="C33" s="11" t="s">
        <v>11</v>
      </c>
      <c r="D33" s="29" t="b">
        <v>1</v>
      </c>
      <c r="E33" s="11" t="s">
        <v>12</v>
      </c>
      <c r="F33" s="29" t="b">
        <v>0</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1</v>
      </c>
      <c r="E35" s="22" t="s">
        <v>53</v>
      </c>
      <c r="F35" s="33" t="b">
        <v>1</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1</v>
      </c>
      <c r="E36" s="34" t="s">
        <v>60</v>
      </c>
      <c r="F36" s="36" t="b">
        <v>0</v>
      </c>
      <c r="G36" s="4" t="s">
        <v>61</v>
      </c>
      <c r="H36" s="36" t="b">
        <v>1</v>
      </c>
      <c r="I36" s="34" t="s">
        <v>62</v>
      </c>
      <c r="J36" s="29" t="b">
        <v>0</v>
      </c>
      <c r="K36" s="4"/>
      <c r="M36" s="1"/>
      <c r="R36" s="13"/>
      <c r="S36" s="13"/>
      <c r="T36" s="13"/>
      <c r="U36" s="13"/>
      <c r="V36" s="4"/>
      <c r="W36" s="4"/>
      <c r="X36" s="13"/>
    </row>
    <row r="37" spans="1:24" x14ac:dyDescent="0.35">
      <c r="A37" s="64" t="s">
        <v>63</v>
      </c>
      <c r="B37" s="64"/>
      <c r="C37" s="68"/>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1" t="s">
        <v>265</v>
      </c>
      <c r="D40" s="4"/>
      <c r="E40" s="4"/>
      <c r="F40" s="4"/>
      <c r="G40" s="4"/>
      <c r="H40" s="4"/>
      <c r="I40" s="4"/>
      <c r="J40" s="4"/>
      <c r="K40" s="4"/>
      <c r="L40" s="4"/>
      <c r="M40" s="4"/>
      <c r="N40" s="4"/>
      <c r="R40" s="13"/>
      <c r="S40" s="13"/>
      <c r="T40" s="13"/>
      <c r="U40" s="13"/>
      <c r="V40" s="4"/>
      <c r="W40" s="4"/>
      <c r="X40" s="13"/>
    </row>
    <row r="41" spans="1:24" x14ac:dyDescent="0.35">
      <c r="A41" s="64" t="s">
        <v>67</v>
      </c>
      <c r="B41" s="64"/>
      <c r="C41" s="22">
        <v>1895</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0.8214285714285714</v>
      </c>
      <c r="J46" s="25"/>
      <c r="K46" s="4"/>
      <c r="R46" s="8"/>
      <c r="S46" s="8"/>
      <c r="T46" s="8"/>
      <c r="U46" s="4"/>
      <c r="V46" s="4"/>
      <c r="W46" s="4"/>
      <c r="X46" s="13">
        <f>SUM(X30+X29+X28+X27+X26+X25+X23+X13+X12)</f>
        <v>23</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2:G2"/>
    <mergeCell ref="I2:P8"/>
    <mergeCell ref="B3:G3"/>
    <mergeCell ref="B4:G4"/>
    <mergeCell ref="B5:G5"/>
    <mergeCell ref="B6:G6"/>
    <mergeCell ref="B7:G7"/>
    <mergeCell ref="B8:G8"/>
    <mergeCell ref="M21:P21"/>
    <mergeCell ref="A12:B12"/>
    <mergeCell ref="M12:P12"/>
    <mergeCell ref="A13:B13"/>
    <mergeCell ref="M13:P13"/>
    <mergeCell ref="M14:P14"/>
    <mergeCell ref="M15:P15"/>
    <mergeCell ref="M16:P16"/>
    <mergeCell ref="M17:P17"/>
    <mergeCell ref="M18:P18"/>
    <mergeCell ref="M19:P19"/>
    <mergeCell ref="M20:P20"/>
    <mergeCell ref="M22:P22"/>
    <mergeCell ref="A23:K23"/>
    <mergeCell ref="M23:P23"/>
    <mergeCell ref="M24:P24"/>
    <mergeCell ref="A25:B25"/>
    <mergeCell ref="M25:P25"/>
    <mergeCell ref="A32:B32"/>
    <mergeCell ref="A26:B26"/>
    <mergeCell ref="M26:P26"/>
    <mergeCell ref="A27:B27"/>
    <mergeCell ref="M27:P27"/>
    <mergeCell ref="A28:B28"/>
    <mergeCell ref="M28:P28"/>
    <mergeCell ref="A29:B29"/>
    <mergeCell ref="M29:P29"/>
    <mergeCell ref="A30:B30"/>
    <mergeCell ref="M30:P30"/>
    <mergeCell ref="M31:P31"/>
    <mergeCell ref="A40:B40"/>
    <mergeCell ref="A33:B33"/>
    <mergeCell ref="M33:P33"/>
    <mergeCell ref="A34:B34"/>
    <mergeCell ref="C34:N34"/>
    <mergeCell ref="A35:B35"/>
    <mergeCell ref="A36:B36"/>
    <mergeCell ref="A37:B37"/>
    <mergeCell ref="C37:N37"/>
    <mergeCell ref="A38:B38"/>
    <mergeCell ref="C38:N38"/>
    <mergeCell ref="A39:B39"/>
    <mergeCell ref="A41:B41"/>
    <mergeCell ref="D41:N41"/>
    <mergeCell ref="A42:B42"/>
    <mergeCell ref="D42:N42"/>
    <mergeCell ref="A43:B43"/>
    <mergeCell ref="D43:N43"/>
    <mergeCell ref="B59:E59"/>
    <mergeCell ref="B53:E53"/>
    <mergeCell ref="B54:E54"/>
    <mergeCell ref="B55:E55"/>
    <mergeCell ref="B56:E56"/>
    <mergeCell ref="B57:E57"/>
    <mergeCell ref="B58:E58"/>
  </mergeCells>
  <dataValidations count="3">
    <dataValidation type="list" allowBlank="1" showInputMessage="1" showErrorMessage="1" sqref="N32" xr:uid="{A87A69FC-2248-F24E-A774-3A00D26B0BF0}">
      <formula1>"0-10,11-20,21-30,31-40,41-50,50+"</formula1>
    </dataValidation>
    <dataValidation type="list" allowBlank="1" showInputMessage="1" showErrorMessage="1" sqref="B6:G6" xr:uid="{7185BF9E-CDCA-E145-A2B3-8E89F98E3113}">
      <formula1>"Pay and Play, Private, Registered Membership Use, Sports Club/Community Association"</formula1>
    </dataValidation>
    <dataValidation type="list" allowBlank="1" showInputMessage="1" showErrorMessage="1" sqref="B5:G5" xr:uid="{BC361752-B396-AD40-82CF-D07B3BB314F2}">
      <formula1>"Sheffield City Centre, East Sheffield, South East Sheffield, South Sheffield, South West Sheffield, North West Sheffield, Stocksbridge/Deepcar, Chapeltown/High Green, North East Sheffield"</formula1>
    </dataValidation>
  </dataValidation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EF586-1DCA-DC45-B38E-D4188C0EBC19}">
  <dimension ref="A2:X72"/>
  <sheetViews>
    <sheetView tabSelected="1" zoomScale="80" zoomScaleNormal="80" workbookViewId="0">
      <selection activeCell="I13" sqref="I13"/>
    </sheetView>
  </sheetViews>
  <sheetFormatPr defaultColWidth="8.453125" defaultRowHeight="14.5" x14ac:dyDescent="0.35"/>
  <cols>
    <col min="1" max="1" width="36.6328125" bestFit="1" customWidth="1"/>
    <col min="2" max="2" width="10.453125" bestFit="1" customWidth="1"/>
    <col min="3" max="3" width="18.453125" bestFit="1" customWidth="1"/>
    <col min="4" max="4" width="3.453125" bestFit="1" customWidth="1"/>
    <col min="5" max="5" width="34.6328125" bestFit="1" customWidth="1"/>
    <col min="6" max="6" width="3.453125" bestFit="1" customWidth="1"/>
    <col min="7" max="7" width="26.453125" bestFit="1" customWidth="1"/>
    <col min="8" max="8" width="3.453125" bestFit="1" customWidth="1"/>
    <col min="9" max="9" width="23.453125" bestFit="1" customWidth="1"/>
    <col min="10" max="10" width="3.453125" bestFit="1" customWidth="1"/>
    <col min="11" max="11" width="19.36328125" bestFit="1" customWidth="1"/>
    <col min="12" max="12" width="3.453125" bestFit="1" customWidth="1"/>
    <col min="13" max="13" width="34.36328125" bestFit="1" customWidth="1"/>
    <col min="14" max="14" width="3.453125" bestFit="1" customWidth="1"/>
    <col min="15" max="15" width="11.90625" bestFit="1" customWidth="1"/>
    <col min="16" max="16" width="3.453125" bestFit="1" customWidth="1"/>
    <col min="18" max="18" width="7.36328125" customWidth="1"/>
    <col min="19" max="22" width="5.453125" bestFit="1" customWidth="1"/>
    <col min="23" max="24" width="8.453125" customWidth="1"/>
  </cols>
  <sheetData>
    <row r="2" spans="1:24" x14ac:dyDescent="0.35">
      <c r="A2" s="2" t="s">
        <v>1</v>
      </c>
      <c r="B2" s="51" t="s">
        <v>350</v>
      </c>
      <c r="C2" s="52"/>
      <c r="D2" s="52"/>
      <c r="E2" s="52"/>
      <c r="F2" s="52"/>
      <c r="G2" s="53"/>
      <c r="H2" s="3"/>
      <c r="I2" s="54" t="s">
        <v>351</v>
      </c>
      <c r="J2" s="54"/>
      <c r="K2" s="54"/>
      <c r="L2" s="54"/>
      <c r="M2" s="54"/>
      <c r="N2" s="54"/>
      <c r="O2" s="54"/>
      <c r="P2" s="54"/>
      <c r="Q2" s="37"/>
      <c r="R2" s="37"/>
      <c r="S2" s="37"/>
      <c r="T2" s="37"/>
      <c r="U2" s="37"/>
      <c r="V2" s="37"/>
      <c r="W2" s="37"/>
      <c r="X2" s="37"/>
    </row>
    <row r="3" spans="1:24" x14ac:dyDescent="0.35">
      <c r="A3" s="2" t="s">
        <v>2</v>
      </c>
      <c r="B3" s="51" t="s">
        <v>352</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v>1002493</v>
      </c>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52</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353</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240</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0.7857142857142857</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c r="E12" s="11" t="s">
        <v>12</v>
      </c>
      <c r="F12" s="12" t="s">
        <v>85</v>
      </c>
      <c r="G12" s="11" t="s">
        <v>13</v>
      </c>
      <c r="H12" s="12"/>
      <c r="I12" s="11" t="s">
        <v>14</v>
      </c>
      <c r="J12" s="12" t="s">
        <v>15</v>
      </c>
      <c r="K12" s="11" t="s">
        <v>16</v>
      </c>
      <c r="L12" s="12"/>
      <c r="M12" s="58" t="s">
        <v>0</v>
      </c>
      <c r="N12" s="58"/>
      <c r="O12" s="58"/>
      <c r="P12" s="58"/>
      <c r="R12" s="13">
        <f>IF(D12="X",4,0)</f>
        <v>0</v>
      </c>
      <c r="S12" s="13">
        <f>IF(F12="X",3,0)</f>
        <v>3</v>
      </c>
      <c r="T12" s="13">
        <f>IF(H12="X",2,0)</f>
        <v>0</v>
      </c>
      <c r="U12" s="13">
        <f>IF(J12="X",1,0)</f>
        <v>0</v>
      </c>
      <c r="V12" s="13">
        <f>IF(L12="X",0,0)</f>
        <v>0</v>
      </c>
      <c r="W12" s="4"/>
      <c r="X12" s="13">
        <f>SUM(R12:V12)</f>
        <v>3</v>
      </c>
    </row>
    <row r="13" spans="1:24"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c r="S15" s="13"/>
      <c r="T15" s="13"/>
      <c r="U15" s="13"/>
      <c r="V15" s="13"/>
      <c r="W15" s="4"/>
      <c r="X15" s="13"/>
    </row>
    <row r="16" spans="1:24" x14ac:dyDescent="0.35">
      <c r="A16" s="16" t="s">
        <v>354</v>
      </c>
      <c r="B16" s="16"/>
      <c r="C16" s="11" t="s">
        <v>11</v>
      </c>
      <c r="D16" s="12"/>
      <c r="E16" s="11" t="s">
        <v>12</v>
      </c>
      <c r="F16" s="12" t="s">
        <v>156</v>
      </c>
      <c r="G16" s="11" t="s">
        <v>13</v>
      </c>
      <c r="H16" s="12"/>
      <c r="I16" s="11" t="s">
        <v>14</v>
      </c>
      <c r="J16" s="12"/>
      <c r="K16" s="11" t="s">
        <v>16</v>
      </c>
      <c r="L16" s="38"/>
      <c r="M16" s="55" t="s">
        <v>355</v>
      </c>
      <c r="N16" s="55"/>
      <c r="O16" s="55"/>
      <c r="P16" s="55"/>
      <c r="R16" s="13">
        <f t="shared" ref="R16:R22" si="0">IF(D16="x",10,0)</f>
        <v>0</v>
      </c>
      <c r="S16" s="13">
        <f t="shared" ref="S16:S20" si="1">IF(F16="x",8,0)</f>
        <v>8</v>
      </c>
      <c r="T16" s="13">
        <f t="shared" ref="T16:T22" si="2">IF(H16="x",5,0)</f>
        <v>0</v>
      </c>
      <c r="U16" s="13">
        <f t="shared" ref="U16:U22" si="3">IF(J16="X",2,0)</f>
        <v>0</v>
      </c>
      <c r="V16" s="13">
        <f t="shared" ref="V16:V22" si="4">IF(L16="X",0,0)</f>
        <v>0</v>
      </c>
      <c r="W16" s="4"/>
      <c r="X16" s="13">
        <f t="shared" ref="X16:X20" si="5">SUM(R16:V16)</f>
        <v>8</v>
      </c>
    </row>
    <row r="17" spans="1:24" x14ac:dyDescent="0.35">
      <c r="A17" s="16" t="s">
        <v>356</v>
      </c>
      <c r="B17" s="16"/>
      <c r="C17" s="11" t="s">
        <v>11</v>
      </c>
      <c r="D17" s="12"/>
      <c r="E17" s="11" t="s">
        <v>12</v>
      </c>
      <c r="F17" s="12" t="s">
        <v>156</v>
      </c>
      <c r="G17" s="11" t="s">
        <v>13</v>
      </c>
      <c r="H17" s="12"/>
      <c r="I17" s="11" t="s">
        <v>14</v>
      </c>
      <c r="J17" s="12"/>
      <c r="K17" s="11" t="s">
        <v>16</v>
      </c>
      <c r="L17" s="38"/>
      <c r="M17" s="55"/>
      <c r="N17" s="55"/>
      <c r="O17" s="55"/>
      <c r="P17" s="55"/>
      <c r="R17" s="13">
        <f t="shared" si="0"/>
        <v>0</v>
      </c>
      <c r="S17" s="13">
        <f t="shared" si="1"/>
        <v>8</v>
      </c>
      <c r="T17" s="13">
        <f t="shared" si="2"/>
        <v>0</v>
      </c>
      <c r="U17" s="13">
        <f t="shared" si="3"/>
        <v>0</v>
      </c>
      <c r="V17" s="13">
        <f t="shared" si="4"/>
        <v>0</v>
      </c>
      <c r="W17" s="4"/>
      <c r="X17" s="13">
        <f t="shared" si="5"/>
        <v>8</v>
      </c>
    </row>
    <row r="18" spans="1:24" x14ac:dyDescent="0.35">
      <c r="A18" s="16" t="s">
        <v>357</v>
      </c>
      <c r="B18" s="16"/>
      <c r="C18" s="11" t="s">
        <v>11</v>
      </c>
      <c r="D18" s="12"/>
      <c r="E18" s="11" t="s">
        <v>12</v>
      </c>
      <c r="F18" s="12" t="s">
        <v>85</v>
      </c>
      <c r="G18" s="11" t="s">
        <v>13</v>
      </c>
      <c r="H18" s="12"/>
      <c r="I18" s="11" t="s">
        <v>14</v>
      </c>
      <c r="J18" s="12"/>
      <c r="K18" s="11" t="s">
        <v>16</v>
      </c>
      <c r="L18" s="38"/>
      <c r="M18" s="55"/>
      <c r="N18" s="55"/>
      <c r="O18" s="55"/>
      <c r="P18" s="55"/>
      <c r="R18" s="13">
        <f t="shared" si="0"/>
        <v>0</v>
      </c>
      <c r="S18" s="13">
        <f t="shared" si="1"/>
        <v>8</v>
      </c>
      <c r="T18" s="13">
        <f>IF(H18="x",5,0)</f>
        <v>0</v>
      </c>
      <c r="U18" s="13">
        <f t="shared" si="3"/>
        <v>0</v>
      </c>
      <c r="V18" s="13">
        <f t="shared" si="4"/>
        <v>0</v>
      </c>
      <c r="W18" s="4"/>
      <c r="X18" s="13">
        <f t="shared" si="5"/>
        <v>8</v>
      </c>
    </row>
    <row r="19" spans="1:24" x14ac:dyDescent="0.35">
      <c r="A19" s="16" t="s">
        <v>358</v>
      </c>
      <c r="B19" s="16"/>
      <c r="C19" s="11" t="s">
        <v>11</v>
      </c>
      <c r="D19" s="12"/>
      <c r="E19" s="11" t="s">
        <v>12</v>
      </c>
      <c r="F19" s="12"/>
      <c r="G19" s="11" t="s">
        <v>13</v>
      </c>
      <c r="H19" s="12" t="s">
        <v>156</v>
      </c>
      <c r="I19" s="11" t="s">
        <v>14</v>
      </c>
      <c r="J19" s="12"/>
      <c r="K19" s="11" t="s">
        <v>16</v>
      </c>
      <c r="L19" s="38"/>
      <c r="M19" s="55" t="s">
        <v>359</v>
      </c>
      <c r="N19" s="55"/>
      <c r="O19" s="55"/>
      <c r="P19" s="55"/>
      <c r="R19" s="13">
        <f t="shared" si="0"/>
        <v>0</v>
      </c>
      <c r="S19" s="13">
        <f t="shared" si="1"/>
        <v>0</v>
      </c>
      <c r="T19" s="13">
        <f>IF(H19="x",5,0)</f>
        <v>5</v>
      </c>
      <c r="U19" s="13">
        <f t="shared" si="3"/>
        <v>0</v>
      </c>
      <c r="V19" s="13">
        <f t="shared" si="4"/>
        <v>0</v>
      </c>
      <c r="W19" s="4"/>
      <c r="X19" s="13">
        <f t="shared" si="5"/>
        <v>5</v>
      </c>
    </row>
    <row r="20" spans="1:24" x14ac:dyDescent="0.35">
      <c r="A20" s="16" t="s">
        <v>360</v>
      </c>
      <c r="B20" s="16"/>
      <c r="C20" s="11" t="s">
        <v>11</v>
      </c>
      <c r="D20" s="12"/>
      <c r="E20" s="11" t="s">
        <v>12</v>
      </c>
      <c r="F20" s="12"/>
      <c r="G20" s="11" t="s">
        <v>13</v>
      </c>
      <c r="H20" s="12" t="s">
        <v>156</v>
      </c>
      <c r="I20" s="11" t="s">
        <v>14</v>
      </c>
      <c r="J20" s="12"/>
      <c r="K20" s="11" t="s">
        <v>16</v>
      </c>
      <c r="L20" s="38"/>
      <c r="M20" s="55"/>
      <c r="N20" s="55"/>
      <c r="O20" s="55"/>
      <c r="P20" s="55"/>
      <c r="R20" s="13">
        <f t="shared" si="0"/>
        <v>0</v>
      </c>
      <c r="S20" s="13">
        <f t="shared" si="1"/>
        <v>0</v>
      </c>
      <c r="T20" s="13">
        <f>IF(H20="x",5,0)</f>
        <v>5</v>
      </c>
      <c r="U20" s="13">
        <f t="shared" si="3"/>
        <v>0</v>
      </c>
      <c r="V20" s="13">
        <f t="shared" si="4"/>
        <v>0</v>
      </c>
      <c r="W20" s="4"/>
      <c r="X20" s="13">
        <f t="shared" si="5"/>
        <v>5</v>
      </c>
    </row>
    <row r="21" spans="1:24" x14ac:dyDescent="0.35">
      <c r="A21" s="17" t="s">
        <v>361</v>
      </c>
      <c r="B21" s="17"/>
      <c r="C21" s="11" t="s">
        <v>11</v>
      </c>
      <c r="D21" s="12"/>
      <c r="E21" s="11" t="s">
        <v>12</v>
      </c>
      <c r="F21" s="12" t="s">
        <v>156</v>
      </c>
      <c r="G21" s="11" t="s">
        <v>13</v>
      </c>
      <c r="H21" s="12"/>
      <c r="I21" s="11" t="s">
        <v>14</v>
      </c>
      <c r="J21" s="12"/>
      <c r="K21" s="11" t="s">
        <v>16</v>
      </c>
      <c r="L21" s="38"/>
      <c r="M21" s="55"/>
      <c r="N21" s="55"/>
      <c r="O21" s="55"/>
      <c r="P21" s="55"/>
      <c r="R21" s="13">
        <f t="shared" si="0"/>
        <v>0</v>
      </c>
      <c r="S21" s="13">
        <f>IF(F21="x",8,0)</f>
        <v>8</v>
      </c>
      <c r="T21" s="13">
        <f>IF(H21="x",5,0)</f>
        <v>0</v>
      </c>
      <c r="U21" s="13">
        <f t="shared" si="3"/>
        <v>0</v>
      </c>
      <c r="V21" s="13">
        <f t="shared" si="4"/>
        <v>0</v>
      </c>
      <c r="W21" s="4"/>
      <c r="X21" s="13">
        <f>SUM(R21:V21)</f>
        <v>8</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ref="S22" si="6">IF(F22="x",8,0)</f>
        <v>0</v>
      </c>
      <c r="T22" s="13">
        <f t="shared" si="2"/>
        <v>0</v>
      </c>
      <c r="U22" s="13">
        <f t="shared" si="3"/>
        <v>0</v>
      </c>
      <c r="V22" s="13">
        <f t="shared" si="4"/>
        <v>0</v>
      </c>
      <c r="W22" s="4"/>
      <c r="X22" s="13">
        <f>SUM(R22:V22)</f>
        <v>0</v>
      </c>
    </row>
    <row r="23" spans="1:24" x14ac:dyDescent="0.35">
      <c r="A23" s="60" t="s">
        <v>24</v>
      </c>
      <c r="B23" s="61"/>
      <c r="C23" s="62"/>
      <c r="D23" s="62"/>
      <c r="E23" s="62"/>
      <c r="F23" s="62"/>
      <c r="G23" s="62"/>
      <c r="H23" s="62"/>
      <c r="I23" s="62"/>
      <c r="J23" s="62"/>
      <c r="K23" s="63"/>
      <c r="L23" s="12">
        <v>6</v>
      </c>
      <c r="M23" s="58"/>
      <c r="N23" s="58"/>
      <c r="O23" s="58"/>
      <c r="P23" s="58"/>
      <c r="R23" s="13"/>
      <c r="S23" s="13"/>
      <c r="T23" s="13"/>
      <c r="U23" s="13"/>
      <c r="V23" s="13"/>
      <c r="W23" s="4"/>
      <c r="X23" s="13">
        <f>SUM(X15:X22)/L23</f>
        <v>7</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t="s">
        <v>85</v>
      </c>
      <c r="E25" s="11" t="s">
        <v>27</v>
      </c>
      <c r="F25" s="12"/>
      <c r="G25" s="11" t="s">
        <v>28</v>
      </c>
      <c r="H25" s="12" t="s">
        <v>15</v>
      </c>
      <c r="I25" s="4"/>
      <c r="J25" s="3"/>
      <c r="K25" s="4"/>
      <c r="M25" s="55"/>
      <c r="N25" s="55"/>
      <c r="O25" s="55"/>
      <c r="P25" s="55"/>
      <c r="R25" s="13">
        <f>IF(D25="x",2,0)</f>
        <v>2</v>
      </c>
      <c r="S25" s="13">
        <f>IF(F25="x",1,0)</f>
        <v>0</v>
      </c>
      <c r="T25" s="13">
        <f>IF(H25="x",0,0)</f>
        <v>0</v>
      </c>
      <c r="U25" s="13"/>
      <c r="V25" s="4"/>
      <c r="W25" s="4"/>
      <c r="X25" s="13">
        <f t="shared" ref="X25:X29" si="7">SUM(R25:V25)</f>
        <v>2</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7"/>
        <v>1</v>
      </c>
    </row>
    <row r="27" spans="1:24" x14ac:dyDescent="0.35">
      <c r="A27" s="56" t="s">
        <v>32</v>
      </c>
      <c r="B27" s="57"/>
      <c r="C27" s="11" t="s">
        <v>11</v>
      </c>
      <c r="D27" s="12" t="s">
        <v>85</v>
      </c>
      <c r="E27" s="11" t="s">
        <v>12</v>
      </c>
      <c r="F27" s="12"/>
      <c r="G27" s="22" t="s">
        <v>13</v>
      </c>
      <c r="H27" s="12"/>
      <c r="I27" s="11" t="s">
        <v>14</v>
      </c>
      <c r="J27" s="12" t="s">
        <v>15</v>
      </c>
      <c r="K27" s="4"/>
      <c r="M27" s="55"/>
      <c r="N27" s="55"/>
      <c r="O27" s="55"/>
      <c r="P27" s="55"/>
      <c r="R27" s="13">
        <f>IF(D27="x",3,0)</f>
        <v>3</v>
      </c>
      <c r="S27" s="13">
        <f>IF(F27="x",2,0)</f>
        <v>0</v>
      </c>
      <c r="T27" s="13">
        <f>IF(H27="x",1,0)</f>
        <v>0</v>
      </c>
      <c r="U27" s="13">
        <f>IF(J27="X",0,0)</f>
        <v>0</v>
      </c>
      <c r="V27" s="4"/>
      <c r="W27" s="4"/>
      <c r="X27" s="13">
        <f t="shared" si="7"/>
        <v>3</v>
      </c>
    </row>
    <row r="28" spans="1:24" x14ac:dyDescent="0.35">
      <c r="A28" s="56" t="s">
        <v>33</v>
      </c>
      <c r="B28" s="57"/>
      <c r="C28" s="11" t="s">
        <v>12</v>
      </c>
      <c r="D28" s="12" t="s">
        <v>85</v>
      </c>
      <c r="E28" s="11" t="s">
        <v>34</v>
      </c>
      <c r="F28" s="12"/>
      <c r="G28" s="11" t="s">
        <v>14</v>
      </c>
      <c r="H28" s="12" t="s">
        <v>15</v>
      </c>
      <c r="I28" s="4"/>
      <c r="J28" s="3"/>
      <c r="K28" s="4"/>
      <c r="M28" s="55"/>
      <c r="N28" s="55"/>
      <c r="O28" s="55"/>
      <c r="P28" s="55"/>
      <c r="R28" s="13">
        <f>IF(D28="x",2,0)</f>
        <v>2</v>
      </c>
      <c r="S28" s="13">
        <f>IF(F28="x",1,0)</f>
        <v>0</v>
      </c>
      <c r="T28" s="13">
        <f>IF(H28="x",0,0)</f>
        <v>0</v>
      </c>
      <c r="U28" s="13"/>
      <c r="V28" s="4"/>
      <c r="W28" s="4"/>
      <c r="X28" s="13">
        <f t="shared" si="7"/>
        <v>2</v>
      </c>
    </row>
    <row r="29" spans="1:24" x14ac:dyDescent="0.35">
      <c r="A29" s="65" t="s">
        <v>35</v>
      </c>
      <c r="B29" s="66"/>
      <c r="C29" s="11" t="s">
        <v>12</v>
      </c>
      <c r="D29" s="12" t="s">
        <v>85</v>
      </c>
      <c r="E29" s="11" t="s">
        <v>34</v>
      </c>
      <c r="F29" s="12"/>
      <c r="G29" s="11" t="s">
        <v>14</v>
      </c>
      <c r="H29" s="12"/>
      <c r="I29" s="4"/>
      <c r="J29" s="3"/>
      <c r="K29" s="4"/>
      <c r="M29" s="55"/>
      <c r="N29" s="55"/>
      <c r="O29" s="55"/>
      <c r="P29" s="55"/>
      <c r="R29" s="13">
        <f>IF(D29="x",2,0)</f>
        <v>2</v>
      </c>
      <c r="S29" s="13">
        <f>IF(F29="x",1,0)</f>
        <v>0</v>
      </c>
      <c r="T29" s="13">
        <f>IF(H29="x",0,0)</f>
        <v>0</v>
      </c>
      <c r="U29" s="13">
        <f>IF(J29="X",2,0)</f>
        <v>0</v>
      </c>
      <c r="V29" s="4"/>
      <c r="W29" s="4"/>
      <c r="X29" s="13">
        <f t="shared" si="7"/>
        <v>2</v>
      </c>
    </row>
    <row r="30" spans="1:24" x14ac:dyDescent="0.35">
      <c r="A30" s="56" t="s">
        <v>36</v>
      </c>
      <c r="B30" s="57"/>
      <c r="C30" s="11" t="s">
        <v>37</v>
      </c>
      <c r="D30" s="12"/>
      <c r="E30" s="11" t="s">
        <v>34</v>
      </c>
      <c r="F30" s="12" t="s">
        <v>85</v>
      </c>
      <c r="G30" s="11" t="s">
        <v>38</v>
      </c>
      <c r="H30" s="12"/>
      <c r="I30" s="4"/>
      <c r="J30" s="3"/>
      <c r="K30" s="4"/>
      <c r="M30" s="55"/>
      <c r="N30" s="55"/>
      <c r="O30" s="55"/>
      <c r="P30" s="55"/>
      <c r="R30" s="13">
        <f>IF(D30="x",2,0)</f>
        <v>0</v>
      </c>
      <c r="S30" s="13">
        <f>IF(F30="x",1,0)</f>
        <v>1</v>
      </c>
      <c r="T30" s="13">
        <f>IF(H30="x",0,0)</f>
        <v>0</v>
      </c>
      <c r="U30" s="13">
        <f>IF(J30="X",2,0)</f>
        <v>0</v>
      </c>
      <c r="V30" s="4"/>
      <c r="W30" s="4"/>
      <c r="X30" s="13">
        <f t="shared" ref="X30" si="8">SUM(R30:V30)</f>
        <v>1</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1</v>
      </c>
      <c r="E32" s="11" t="s">
        <v>41</v>
      </c>
      <c r="F32" s="29" t="b">
        <v>1</v>
      </c>
      <c r="G32" s="11" t="s">
        <v>42</v>
      </c>
      <c r="H32" s="29" t="b">
        <v>1</v>
      </c>
      <c r="I32" s="11" t="s">
        <v>43</v>
      </c>
      <c r="J32" s="29" t="b">
        <v>1</v>
      </c>
      <c r="K32" s="11" t="s">
        <v>44</v>
      </c>
      <c r="L32" s="30" t="b">
        <v>0</v>
      </c>
      <c r="M32" s="11" t="s">
        <v>45</v>
      </c>
      <c r="N32" s="28" t="s">
        <v>274</v>
      </c>
      <c r="O32" s="11" t="s">
        <v>47</v>
      </c>
      <c r="P32" s="30" t="b">
        <v>0</v>
      </c>
      <c r="R32" s="13"/>
      <c r="S32" s="13"/>
      <c r="T32" s="13"/>
      <c r="U32" s="13"/>
      <c r="V32" s="4"/>
      <c r="W32" s="4"/>
      <c r="X32" s="13"/>
    </row>
    <row r="33" spans="1:24" x14ac:dyDescent="0.35">
      <c r="A33" s="64" t="s">
        <v>48</v>
      </c>
      <c r="B33" s="64"/>
      <c r="C33" s="11" t="s">
        <v>11</v>
      </c>
      <c r="D33" s="29" t="b">
        <v>0</v>
      </c>
      <c r="E33" s="11" t="s">
        <v>12</v>
      </c>
      <c r="F33" s="29" t="b">
        <v>0</v>
      </c>
      <c r="G33" s="11" t="s">
        <v>13</v>
      </c>
      <c r="H33" s="29" t="b">
        <v>1</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1</v>
      </c>
      <c r="E35" s="22" t="s">
        <v>53</v>
      </c>
      <c r="F35" s="33" t="b">
        <v>1</v>
      </c>
      <c r="G35" s="22" t="s">
        <v>54</v>
      </c>
      <c r="H35" s="33" t="b">
        <v>1</v>
      </c>
      <c r="I35" s="11" t="s">
        <v>55</v>
      </c>
      <c r="J35" s="29" t="b">
        <v>1</v>
      </c>
      <c r="K35" s="11" t="s">
        <v>56</v>
      </c>
      <c r="L35" s="30" t="b">
        <v>1</v>
      </c>
      <c r="M35" s="31" t="s">
        <v>57</v>
      </c>
      <c r="N35" s="30" t="b">
        <v>1</v>
      </c>
      <c r="R35" s="13"/>
      <c r="S35" s="13"/>
      <c r="T35" s="13"/>
      <c r="U35" s="13"/>
      <c r="V35" s="4"/>
      <c r="W35" s="4"/>
      <c r="X35" s="13"/>
    </row>
    <row r="36" spans="1:24" x14ac:dyDescent="0.35">
      <c r="A36" s="64" t="s">
        <v>58</v>
      </c>
      <c r="B36" s="64"/>
      <c r="C36" s="34" t="s">
        <v>59</v>
      </c>
      <c r="D36" s="35" t="b">
        <v>1</v>
      </c>
      <c r="E36" s="34" t="s">
        <v>60</v>
      </c>
      <c r="F36" s="36" t="b">
        <v>1</v>
      </c>
      <c r="G36" s="4" t="s">
        <v>61</v>
      </c>
      <c r="H36" s="36" t="b">
        <v>1</v>
      </c>
      <c r="I36" s="34" t="s">
        <v>62</v>
      </c>
      <c r="J36" s="29" t="b">
        <v>1</v>
      </c>
      <c r="K36" s="4"/>
      <c r="M36" s="1"/>
      <c r="R36" s="13"/>
      <c r="S36" s="13"/>
      <c r="T36" s="13"/>
      <c r="U36" s="13"/>
      <c r="V36" s="4"/>
      <c r="W36" s="4"/>
      <c r="X36" s="13"/>
    </row>
    <row r="37" spans="1:24" x14ac:dyDescent="0.35">
      <c r="A37" s="64" t="s">
        <v>63</v>
      </c>
      <c r="B37" s="64"/>
      <c r="C37" s="68" t="s">
        <v>362</v>
      </c>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t="s">
        <v>318</v>
      </c>
      <c r="D40" s="4"/>
      <c r="E40" s="4"/>
      <c r="F40" s="4"/>
      <c r="G40" s="4"/>
      <c r="H40" s="4"/>
      <c r="I40" s="4"/>
      <c r="J40" s="4"/>
      <c r="K40" s="4"/>
      <c r="L40" s="4"/>
      <c r="M40" s="4"/>
      <c r="N40" s="4"/>
      <c r="R40" s="13"/>
      <c r="S40" s="13"/>
      <c r="T40" s="13"/>
      <c r="U40" s="13"/>
      <c r="V40" s="4"/>
      <c r="W40" s="4"/>
      <c r="X40" s="13"/>
    </row>
    <row r="41" spans="1:24" x14ac:dyDescent="0.35">
      <c r="A41" s="64" t="s">
        <v>67</v>
      </c>
      <c r="B41" s="64"/>
      <c r="C41" s="22">
        <v>2006</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0.7857142857142857</v>
      </c>
      <c r="J46" s="25"/>
      <c r="K46" s="4"/>
      <c r="R46" s="8"/>
      <c r="S46" s="8"/>
      <c r="T46" s="8"/>
      <c r="U46" s="4"/>
      <c r="V46" s="4"/>
      <c r="W46" s="4"/>
      <c r="X46" s="13">
        <f>SUM(X30+X29+X28+X27+X26+X25+X23+X13+X12)</f>
        <v>22</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2:G2"/>
    <mergeCell ref="I2:P8"/>
    <mergeCell ref="B3:G3"/>
    <mergeCell ref="B4:G4"/>
    <mergeCell ref="B5:G5"/>
    <mergeCell ref="B6:G6"/>
    <mergeCell ref="B7:G7"/>
    <mergeCell ref="B8:G8"/>
    <mergeCell ref="M21:P21"/>
    <mergeCell ref="A12:B12"/>
    <mergeCell ref="M12:P12"/>
    <mergeCell ref="A13:B13"/>
    <mergeCell ref="M13:P13"/>
    <mergeCell ref="M14:P14"/>
    <mergeCell ref="M15:P15"/>
    <mergeCell ref="M16:P16"/>
    <mergeCell ref="M17:P17"/>
    <mergeCell ref="M18:P18"/>
    <mergeCell ref="M19:P19"/>
    <mergeCell ref="M20:P20"/>
    <mergeCell ref="M22:P22"/>
    <mergeCell ref="A23:K23"/>
    <mergeCell ref="M23:P23"/>
    <mergeCell ref="M24:P24"/>
    <mergeCell ref="A25:B25"/>
    <mergeCell ref="M25:P25"/>
    <mergeCell ref="A32:B32"/>
    <mergeCell ref="A26:B26"/>
    <mergeCell ref="M26:P26"/>
    <mergeCell ref="A27:B27"/>
    <mergeCell ref="M27:P27"/>
    <mergeCell ref="A28:B28"/>
    <mergeCell ref="M28:P28"/>
    <mergeCell ref="A29:B29"/>
    <mergeCell ref="M29:P29"/>
    <mergeCell ref="A30:B30"/>
    <mergeCell ref="M30:P30"/>
    <mergeCell ref="M31:P31"/>
    <mergeCell ref="A40:B40"/>
    <mergeCell ref="A33:B33"/>
    <mergeCell ref="M33:P33"/>
    <mergeCell ref="A34:B34"/>
    <mergeCell ref="C34:N34"/>
    <mergeCell ref="A35:B35"/>
    <mergeCell ref="A36:B36"/>
    <mergeCell ref="A37:B37"/>
    <mergeCell ref="C37:N37"/>
    <mergeCell ref="A38:B38"/>
    <mergeCell ref="C38:N38"/>
    <mergeCell ref="A39:B39"/>
    <mergeCell ref="A41:B41"/>
    <mergeCell ref="D41:N41"/>
    <mergeCell ref="A42:B42"/>
    <mergeCell ref="D42:N42"/>
    <mergeCell ref="A43:B43"/>
    <mergeCell ref="D43:N43"/>
    <mergeCell ref="B59:E59"/>
    <mergeCell ref="B53:E53"/>
    <mergeCell ref="B54:E54"/>
    <mergeCell ref="B55:E55"/>
    <mergeCell ref="B56:E56"/>
    <mergeCell ref="B57:E57"/>
    <mergeCell ref="B58:E58"/>
  </mergeCells>
  <dataValidations count="3">
    <dataValidation type="list" allowBlank="1" showInputMessage="1" showErrorMessage="1" sqref="N32" xr:uid="{97B8E961-8369-8340-94E5-805F3AD40F71}">
      <formula1>"0-10,11-20,21-30,31-40,41-50,50+"</formula1>
    </dataValidation>
    <dataValidation type="list" allowBlank="1" showInputMessage="1" showErrorMessage="1" sqref="B6:G6" xr:uid="{3981C128-569D-8A47-B383-10932772D4D9}">
      <formula1>"Pay and Play, Private, Registered Membership Use, Sports Club/Community Association"</formula1>
    </dataValidation>
    <dataValidation type="list" allowBlank="1" showInputMessage="1" showErrorMessage="1" sqref="B5:G5" xr:uid="{96FC5B97-8B96-CA4A-91AD-F4FA42F85051}">
      <formula1>"Sheffield City Centre, East Sheffield, South East Sheffield, South Sheffield, South West Sheffield, North West Sheffield, Stocksbridge/Deepcar, Chapeltown/High Green, North East Sheffield"</formula1>
    </dataValidation>
  </dataValidation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7C713-3D59-468A-A91B-01BFA5DE0B63}">
  <dimension ref="A2:X72"/>
  <sheetViews>
    <sheetView workbookViewId="0">
      <selection activeCell="T37" sqref="T37"/>
    </sheetView>
  </sheetViews>
  <sheetFormatPr defaultColWidth="8.453125" defaultRowHeight="14.5" x14ac:dyDescent="0.35"/>
  <cols>
    <col min="1" max="1" width="36.54296875" bestFit="1" customWidth="1"/>
    <col min="2" max="2" width="10.453125" bestFit="1" customWidth="1"/>
    <col min="3" max="3" width="21.54296875" customWidth="1"/>
    <col min="4" max="4" width="3.453125" bestFit="1" customWidth="1"/>
    <col min="5" max="5" width="34.54296875" bestFit="1" customWidth="1"/>
    <col min="6" max="6" width="3.453125" bestFit="1" customWidth="1"/>
    <col min="7" max="7" width="26.453125" bestFit="1" customWidth="1"/>
    <col min="8" max="8" width="3.453125" bestFit="1" customWidth="1"/>
    <col min="9" max="9" width="23.453125" bestFit="1" customWidth="1"/>
    <col min="10" max="10" width="3.453125" bestFit="1" customWidth="1"/>
    <col min="11" max="11" width="19.453125" bestFit="1" customWidth="1"/>
    <col min="12" max="12" width="3.453125" bestFit="1" customWidth="1"/>
    <col min="13" max="13" width="34.453125" bestFit="1" customWidth="1"/>
    <col min="14" max="14" width="3.453125" bestFit="1" customWidth="1"/>
    <col min="15" max="15" width="11.90625" bestFit="1" customWidth="1"/>
    <col min="16" max="16" width="3.453125" bestFit="1" customWidth="1"/>
    <col min="18" max="22" width="5.453125" bestFit="1" customWidth="1"/>
  </cols>
  <sheetData>
    <row r="2" spans="1:24" x14ac:dyDescent="0.35">
      <c r="A2" s="2" t="s">
        <v>1</v>
      </c>
      <c r="B2" s="51" t="s">
        <v>363</v>
      </c>
      <c r="C2" s="52"/>
      <c r="D2" s="52"/>
      <c r="E2" s="52"/>
      <c r="F2" s="52"/>
      <c r="G2" s="53"/>
      <c r="H2" s="3"/>
      <c r="I2" s="54" t="s">
        <v>364</v>
      </c>
      <c r="J2" s="54"/>
      <c r="K2" s="54"/>
      <c r="L2" s="54"/>
      <c r="M2" s="54"/>
      <c r="N2" s="54"/>
      <c r="O2" s="54"/>
      <c r="P2" s="54"/>
      <c r="Q2" s="37"/>
      <c r="R2" s="37"/>
      <c r="S2" s="37"/>
      <c r="T2" s="37"/>
      <c r="U2" s="37"/>
      <c r="V2" s="37"/>
      <c r="W2" s="37"/>
      <c r="X2" s="37"/>
    </row>
    <row r="3" spans="1:24" x14ac:dyDescent="0.35">
      <c r="A3" s="2" t="s">
        <v>2</v>
      </c>
      <c r="B3" s="51" t="s">
        <v>365</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83</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366</v>
      </c>
      <c r="C7" s="52"/>
      <c r="D7" s="52"/>
      <c r="E7" s="52"/>
      <c r="F7" s="52"/>
      <c r="G7" s="53"/>
      <c r="H7" s="3"/>
      <c r="I7" s="54"/>
      <c r="J7" s="54"/>
      <c r="K7" s="54"/>
      <c r="L7" s="54"/>
      <c r="M7" s="54"/>
      <c r="N7" s="54"/>
      <c r="O7" s="54"/>
      <c r="P7" s="54"/>
      <c r="Q7" s="37"/>
      <c r="R7" s="37"/>
      <c r="S7" s="37"/>
      <c r="T7" s="37"/>
      <c r="U7" s="37"/>
      <c r="V7" s="37"/>
      <c r="W7" s="37"/>
      <c r="X7" s="37"/>
    </row>
    <row r="8" spans="1:24" ht="35.15" customHeight="1" x14ac:dyDescent="0.35">
      <c r="A8" s="2" t="s">
        <v>7</v>
      </c>
      <c r="B8" s="51" t="s">
        <v>363</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0.8928571428571429</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t="s">
        <v>85</v>
      </c>
      <c r="E12" s="11" t="s">
        <v>12</v>
      </c>
      <c r="F12" s="12"/>
      <c r="G12" s="11" t="s">
        <v>13</v>
      </c>
      <c r="H12" s="12"/>
      <c r="I12" s="11" t="s">
        <v>14</v>
      </c>
      <c r="J12" s="12" t="s">
        <v>15</v>
      </c>
      <c r="K12" s="11" t="s">
        <v>16</v>
      </c>
      <c r="L12" s="12"/>
      <c r="M12" s="58" t="s">
        <v>0</v>
      </c>
      <c r="N12" s="58"/>
      <c r="O12" s="58"/>
      <c r="P12" s="58"/>
      <c r="R12" s="13">
        <f>IF(D12="X",4,0)</f>
        <v>4</v>
      </c>
      <c r="S12" s="13">
        <f>IF(F12="X",3,0)</f>
        <v>0</v>
      </c>
      <c r="T12" s="13">
        <f>IF(H12="X",2,0)</f>
        <v>0</v>
      </c>
      <c r="U12" s="13">
        <f>IF(J12="X",1,0)</f>
        <v>0</v>
      </c>
      <c r="V12" s="13">
        <f>IF(L12="X",0,0)</f>
        <v>0</v>
      </c>
      <c r="W12" s="4"/>
      <c r="X12" s="13">
        <f>SUM(R12:V12)</f>
        <v>4</v>
      </c>
    </row>
    <row r="13" spans="1:24" x14ac:dyDescent="0.35">
      <c r="A13" s="56" t="s">
        <v>17</v>
      </c>
      <c r="B13" s="57"/>
      <c r="C13" s="11" t="s">
        <v>18</v>
      </c>
      <c r="D13" s="12" t="s">
        <v>85</v>
      </c>
      <c r="E13" s="11" t="s">
        <v>19</v>
      </c>
      <c r="F13" s="12"/>
      <c r="G13" s="11" t="s">
        <v>20</v>
      </c>
      <c r="H13" s="12"/>
      <c r="I13" s="14"/>
      <c r="J13" s="15"/>
      <c r="K13" s="14"/>
      <c r="L13" s="15"/>
      <c r="M13" s="59"/>
      <c r="N13" s="59"/>
      <c r="O13" s="59"/>
      <c r="P13" s="59"/>
      <c r="R13" s="13">
        <f>IF(D13="x",2,0)</f>
        <v>2</v>
      </c>
      <c r="S13" s="13">
        <f>IF(F13="x",1,0)</f>
        <v>0</v>
      </c>
      <c r="T13" s="13">
        <f>IF(H13="x",0,0)</f>
        <v>0</v>
      </c>
      <c r="U13" s="13"/>
      <c r="V13" s="13"/>
      <c r="W13" s="6"/>
      <c r="X13" s="13">
        <f>SUM(R13:V13)</f>
        <v>2</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IF(D16="x",10,0)</f>
        <v>10</v>
      </c>
      <c r="S15" s="13">
        <f t="shared" ref="S15:S22" si="0">IF(F15="x",8,0)</f>
        <v>0</v>
      </c>
      <c r="T15" s="13">
        <f t="shared" ref="T15:T22" si="1">IF(H15="x",5,0)</f>
        <v>0</v>
      </c>
      <c r="U15" s="13">
        <f t="shared" ref="U15:U22" si="2">IF(J15="X",2,0)</f>
        <v>0</v>
      </c>
      <c r="V15" s="13">
        <f t="shared" ref="V15:V22" si="3">IF(L15="X",0,0)</f>
        <v>0</v>
      </c>
      <c r="W15" s="4"/>
      <c r="X15" s="13">
        <f>SUM(R15:V15)</f>
        <v>10</v>
      </c>
    </row>
    <row r="16" spans="1:24" x14ac:dyDescent="0.35">
      <c r="A16" s="16" t="s">
        <v>367</v>
      </c>
      <c r="B16" s="16"/>
      <c r="C16" s="11" t="s">
        <v>11</v>
      </c>
      <c r="D16" s="12" t="s">
        <v>85</v>
      </c>
      <c r="E16" s="11" t="s">
        <v>12</v>
      </c>
      <c r="F16" s="12"/>
      <c r="G16" s="11" t="s">
        <v>13</v>
      </c>
      <c r="H16" s="12"/>
      <c r="I16" s="11" t="s">
        <v>14</v>
      </c>
      <c r="J16" s="12"/>
      <c r="K16" s="11" t="s">
        <v>16</v>
      </c>
      <c r="L16" s="38"/>
      <c r="M16" s="55"/>
      <c r="N16" s="55"/>
      <c r="O16" s="55"/>
      <c r="P16" s="55"/>
      <c r="R16" s="13">
        <f>IF(D17="x",10,0)</f>
        <v>0</v>
      </c>
      <c r="S16" s="13">
        <f t="shared" si="0"/>
        <v>0</v>
      </c>
      <c r="T16" s="13">
        <f t="shared" si="1"/>
        <v>0</v>
      </c>
      <c r="U16" s="13">
        <f t="shared" si="2"/>
        <v>0</v>
      </c>
      <c r="V16" s="13">
        <f t="shared" si="3"/>
        <v>0</v>
      </c>
      <c r="W16" s="4"/>
      <c r="X16" s="13">
        <f t="shared" ref="X16:X20" si="4">SUM(R16:V16)</f>
        <v>0</v>
      </c>
    </row>
    <row r="17" spans="1:24" x14ac:dyDescent="0.35">
      <c r="A17" s="16"/>
      <c r="B17" s="16"/>
      <c r="C17" s="11" t="s">
        <v>11</v>
      </c>
      <c r="D17" s="12"/>
      <c r="E17" s="11" t="s">
        <v>12</v>
      </c>
      <c r="F17" s="12"/>
      <c r="G17" s="11" t="s">
        <v>13</v>
      </c>
      <c r="H17" s="12"/>
      <c r="I17" s="11" t="s">
        <v>14</v>
      </c>
      <c r="J17" s="12"/>
      <c r="K17" s="11" t="s">
        <v>16</v>
      </c>
      <c r="L17" s="38"/>
      <c r="M17" s="55"/>
      <c r="N17" s="55"/>
      <c r="O17" s="55"/>
      <c r="P17" s="55"/>
      <c r="R17" s="13">
        <f t="shared" ref="R17:R22" si="5">IF(D17="x",10,0)</f>
        <v>0</v>
      </c>
      <c r="S17" s="13">
        <f t="shared" si="0"/>
        <v>0</v>
      </c>
      <c r="T17" s="13">
        <f t="shared" si="1"/>
        <v>0</v>
      </c>
      <c r="U17" s="13">
        <f t="shared" si="2"/>
        <v>0</v>
      </c>
      <c r="V17" s="13">
        <f t="shared" si="3"/>
        <v>0</v>
      </c>
      <c r="W17" s="4"/>
      <c r="X17" s="13">
        <f t="shared" si="4"/>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5"/>
        <v>0</v>
      </c>
      <c r="S18" s="13">
        <f t="shared" si="0"/>
        <v>0</v>
      </c>
      <c r="T18" s="13">
        <f t="shared" si="1"/>
        <v>0</v>
      </c>
      <c r="U18" s="13">
        <f t="shared" si="2"/>
        <v>0</v>
      </c>
      <c r="V18" s="13">
        <f t="shared" si="3"/>
        <v>0</v>
      </c>
      <c r="W18" s="4"/>
      <c r="X18" s="13">
        <f t="shared" si="4"/>
        <v>0</v>
      </c>
    </row>
    <row r="19" spans="1:24" x14ac:dyDescent="0.35">
      <c r="A19" s="16"/>
      <c r="B19" s="16"/>
      <c r="C19" s="11" t="s">
        <v>11</v>
      </c>
      <c r="D19" s="12"/>
      <c r="E19" s="11" t="s">
        <v>12</v>
      </c>
      <c r="F19" s="12"/>
      <c r="G19" s="11" t="s">
        <v>368</v>
      </c>
      <c r="H19" s="12"/>
      <c r="I19" s="11" t="s">
        <v>14</v>
      </c>
      <c r="J19" s="12"/>
      <c r="K19" s="11" t="s">
        <v>16</v>
      </c>
      <c r="L19" s="38"/>
      <c r="M19" s="55"/>
      <c r="N19" s="55"/>
      <c r="O19" s="55"/>
      <c r="P19" s="55"/>
      <c r="R19" s="13">
        <f t="shared" si="5"/>
        <v>0</v>
      </c>
      <c r="S19" s="13">
        <f t="shared" si="0"/>
        <v>0</v>
      </c>
      <c r="T19" s="13">
        <f t="shared" si="1"/>
        <v>0</v>
      </c>
      <c r="U19" s="13">
        <f t="shared" si="2"/>
        <v>0</v>
      </c>
      <c r="V19" s="13">
        <f t="shared" si="3"/>
        <v>0</v>
      </c>
      <c r="W19" s="4"/>
      <c r="X19" s="13">
        <f t="shared" si="4"/>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5"/>
        <v>0</v>
      </c>
      <c r="S20" s="13">
        <f t="shared" si="0"/>
        <v>0</v>
      </c>
      <c r="T20" s="13">
        <f t="shared" si="1"/>
        <v>0</v>
      </c>
      <c r="U20" s="13">
        <f t="shared" si="2"/>
        <v>0</v>
      </c>
      <c r="V20" s="13">
        <f t="shared" si="3"/>
        <v>0</v>
      </c>
      <c r="W20" s="4"/>
      <c r="X20" s="13">
        <f t="shared" si="4"/>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5"/>
        <v>0</v>
      </c>
      <c r="S21" s="13">
        <f t="shared" si="0"/>
        <v>0</v>
      </c>
      <c r="T21" s="13">
        <f t="shared" si="1"/>
        <v>0</v>
      </c>
      <c r="U21" s="13">
        <f t="shared" si="2"/>
        <v>0</v>
      </c>
      <c r="V21" s="13">
        <f t="shared" si="3"/>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5"/>
        <v>0</v>
      </c>
      <c r="S22" s="13">
        <f t="shared" si="0"/>
        <v>0</v>
      </c>
      <c r="T22" s="13">
        <f t="shared" si="1"/>
        <v>0</v>
      </c>
      <c r="U22" s="13">
        <f t="shared" si="2"/>
        <v>0</v>
      </c>
      <c r="V22" s="13">
        <f t="shared" si="3"/>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SUM(X15:X22)/L23</f>
        <v>10</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c r="E25" s="11" t="s">
        <v>27</v>
      </c>
      <c r="F25" s="12" t="s">
        <v>85</v>
      </c>
      <c r="G25" s="11" t="s">
        <v>28</v>
      </c>
      <c r="H25" s="12" t="s">
        <v>15</v>
      </c>
      <c r="I25" s="4"/>
      <c r="J25" s="3"/>
      <c r="K25" s="4"/>
      <c r="M25" s="55"/>
      <c r="N25" s="55"/>
      <c r="O25" s="55"/>
      <c r="P25" s="55"/>
      <c r="R25" s="13">
        <f>IF(D25="x",2,0)</f>
        <v>0</v>
      </c>
      <c r="S25" s="13">
        <f>IF(F25="x",1,0)</f>
        <v>1</v>
      </c>
      <c r="T25" s="13">
        <f>IF(H25="x",0,0)</f>
        <v>0</v>
      </c>
      <c r="U25" s="13"/>
      <c r="V25" s="4"/>
      <c r="W25" s="4"/>
      <c r="X25" s="13">
        <f t="shared" ref="X25:X29" si="6">SUM(R25:V25)</f>
        <v>1</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t="s">
        <v>85</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6"/>
        <v>2</v>
      </c>
    </row>
    <row r="28" spans="1:24" x14ac:dyDescent="0.35">
      <c r="A28" s="56" t="s">
        <v>33</v>
      </c>
      <c r="B28" s="57"/>
      <c r="C28" s="11" t="s">
        <v>12</v>
      </c>
      <c r="D28" s="12" t="s">
        <v>85</v>
      </c>
      <c r="E28" s="11" t="s">
        <v>34</v>
      </c>
      <c r="F28" s="12"/>
      <c r="G28" s="11" t="s">
        <v>14</v>
      </c>
      <c r="H28" s="12" t="s">
        <v>15</v>
      </c>
      <c r="I28" s="4"/>
      <c r="J28" s="3"/>
      <c r="K28" s="4"/>
      <c r="M28" s="55"/>
      <c r="N28" s="55"/>
      <c r="O28" s="55"/>
      <c r="P28" s="55"/>
      <c r="R28" s="13">
        <f>IF(D28="x",2,0)</f>
        <v>2</v>
      </c>
      <c r="S28" s="13">
        <f>IF(F28="x",1,0)</f>
        <v>0</v>
      </c>
      <c r="T28" s="13">
        <f>IF(H28="x",0,0)</f>
        <v>0</v>
      </c>
      <c r="U28" s="13"/>
      <c r="V28" s="4"/>
      <c r="W28" s="4"/>
      <c r="X28" s="13">
        <f t="shared" si="6"/>
        <v>2</v>
      </c>
    </row>
    <row r="29" spans="1:24" x14ac:dyDescent="0.35">
      <c r="A29" s="65" t="s">
        <v>35</v>
      </c>
      <c r="B29" s="66"/>
      <c r="C29" s="11" t="s">
        <v>12</v>
      </c>
      <c r="D29" s="12" t="s">
        <v>85</v>
      </c>
      <c r="E29" s="11" t="s">
        <v>34</v>
      </c>
      <c r="F29" s="12"/>
      <c r="G29" s="11" t="s">
        <v>14</v>
      </c>
      <c r="H29" s="12"/>
      <c r="I29" s="4"/>
      <c r="J29" s="3"/>
      <c r="K29" s="4"/>
      <c r="M29" s="55"/>
      <c r="N29" s="55"/>
      <c r="O29" s="55"/>
      <c r="P29" s="55"/>
      <c r="R29" s="13">
        <f>IF(D29="x",2,0)</f>
        <v>2</v>
      </c>
      <c r="S29" s="13">
        <f>IF(F29="x",1,0)</f>
        <v>0</v>
      </c>
      <c r="T29" s="13">
        <f>IF(H29="x",0,0)</f>
        <v>0</v>
      </c>
      <c r="U29" s="13">
        <f>IF(J29="X",2,0)</f>
        <v>0</v>
      </c>
      <c r="V29" s="4"/>
      <c r="W29" s="4"/>
      <c r="X29" s="13">
        <f t="shared" si="6"/>
        <v>2</v>
      </c>
    </row>
    <row r="30" spans="1:24" x14ac:dyDescent="0.35">
      <c r="A30" s="56" t="s">
        <v>36</v>
      </c>
      <c r="B30" s="57"/>
      <c r="C30" s="11" t="s">
        <v>37</v>
      </c>
      <c r="D30" s="12"/>
      <c r="E30" s="11" t="s">
        <v>34</v>
      </c>
      <c r="F30" s="12" t="s">
        <v>85</v>
      </c>
      <c r="G30" s="11" t="s">
        <v>38</v>
      </c>
      <c r="H30" s="12"/>
      <c r="I30" s="4"/>
      <c r="J30" s="3"/>
      <c r="K30" s="4"/>
      <c r="M30" s="55"/>
      <c r="N30" s="55"/>
      <c r="O30" s="55"/>
      <c r="P30" s="55"/>
      <c r="R30" s="13">
        <f>IF(D30="x",2,0)</f>
        <v>0</v>
      </c>
      <c r="S30" s="13">
        <f>IF(F30="x",1,0)</f>
        <v>1</v>
      </c>
      <c r="T30" s="13">
        <f>IF(H30="x",0,0)</f>
        <v>0</v>
      </c>
      <c r="U30" s="13">
        <f>IF(J30="X",2,0)</f>
        <v>0</v>
      </c>
      <c r="V30" s="4"/>
      <c r="W30" s="4"/>
      <c r="X30" s="13">
        <f t="shared" ref="X30" si="7">SUM(R30:V30)</f>
        <v>1</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1</v>
      </c>
      <c r="E32" s="11" t="s">
        <v>41</v>
      </c>
      <c r="F32" s="29" t="b">
        <v>1</v>
      </c>
      <c r="G32" s="11" t="s">
        <v>42</v>
      </c>
      <c r="H32" s="29" t="b">
        <v>1</v>
      </c>
      <c r="I32" s="11" t="s">
        <v>43</v>
      </c>
      <c r="J32" s="29" t="b">
        <v>1</v>
      </c>
      <c r="K32" s="11" t="s">
        <v>44</v>
      </c>
      <c r="L32" s="30" t="b">
        <v>0</v>
      </c>
      <c r="M32" s="11" t="s">
        <v>45</v>
      </c>
      <c r="N32" s="28" t="s">
        <v>274</v>
      </c>
      <c r="O32" s="11" t="s">
        <v>47</v>
      </c>
      <c r="P32" s="30" t="b">
        <v>0</v>
      </c>
      <c r="R32" s="13"/>
      <c r="S32" s="13"/>
      <c r="T32" s="13"/>
      <c r="U32" s="13"/>
      <c r="V32" s="4"/>
      <c r="W32" s="4"/>
      <c r="X32" s="13"/>
    </row>
    <row r="33" spans="1:24" x14ac:dyDescent="0.35">
      <c r="A33" s="64" t="s">
        <v>48</v>
      </c>
      <c r="B33" s="64"/>
      <c r="C33" s="11" t="s">
        <v>11</v>
      </c>
      <c r="D33" s="29" t="b">
        <v>0</v>
      </c>
      <c r="E33" s="11" t="s">
        <v>12</v>
      </c>
      <c r="F33" s="29" t="b">
        <v>1</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1</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1</v>
      </c>
      <c r="E36" s="34" t="s">
        <v>60</v>
      </c>
      <c r="F36" s="36" t="b">
        <v>0</v>
      </c>
      <c r="G36" s="4" t="s">
        <v>61</v>
      </c>
      <c r="H36" s="36" t="b">
        <v>0</v>
      </c>
      <c r="I36" s="34" t="s">
        <v>62</v>
      </c>
      <c r="J36" s="29" t="b">
        <v>1</v>
      </c>
      <c r="K36" s="4"/>
      <c r="M36" s="1"/>
      <c r="R36" s="13"/>
      <c r="S36" s="13"/>
      <c r="T36" s="13"/>
      <c r="U36" s="13"/>
      <c r="V36" s="4"/>
      <c r="W36" s="4"/>
      <c r="X36" s="13"/>
    </row>
    <row r="37" spans="1:24" x14ac:dyDescent="0.35">
      <c r="A37" s="64" t="s">
        <v>63</v>
      </c>
      <c r="B37" s="64"/>
      <c r="C37" s="68" t="s">
        <v>369</v>
      </c>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t="s">
        <v>370</v>
      </c>
      <c r="D40" s="4"/>
      <c r="E40" s="4"/>
      <c r="F40" s="4"/>
      <c r="G40" s="4"/>
      <c r="H40" s="4"/>
      <c r="I40" s="4"/>
      <c r="J40" s="4"/>
      <c r="K40" s="4"/>
      <c r="L40" s="4"/>
      <c r="M40" s="4"/>
      <c r="N40" s="4"/>
      <c r="R40" s="13"/>
      <c r="S40" s="13"/>
      <c r="T40" s="13"/>
      <c r="U40" s="13"/>
      <c r="V40" s="4"/>
      <c r="W40" s="4"/>
      <c r="X40" s="13"/>
    </row>
    <row r="41" spans="1:24" x14ac:dyDescent="0.35">
      <c r="A41" s="64" t="s">
        <v>67</v>
      </c>
      <c r="B41" s="64"/>
      <c r="C41" s="22" t="s">
        <v>371</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0.8928571428571429</v>
      </c>
      <c r="J46" s="25"/>
      <c r="K46" s="4"/>
      <c r="R46" s="8"/>
      <c r="S46" s="8"/>
      <c r="T46" s="8"/>
      <c r="U46" s="4"/>
      <c r="V46" s="4"/>
      <c r="W46" s="4"/>
      <c r="X46" s="13">
        <f>SUM(X30+X29+X28+X27+X26+X25+X23+X13+X12)</f>
        <v>25</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2:G2"/>
    <mergeCell ref="I2:P8"/>
    <mergeCell ref="B3:G3"/>
    <mergeCell ref="B4:G4"/>
    <mergeCell ref="B5:G5"/>
    <mergeCell ref="B6:G6"/>
    <mergeCell ref="B7:G7"/>
    <mergeCell ref="B8:G8"/>
    <mergeCell ref="M21:P21"/>
    <mergeCell ref="A12:B12"/>
    <mergeCell ref="M12:P12"/>
    <mergeCell ref="A13:B13"/>
    <mergeCell ref="M13:P13"/>
    <mergeCell ref="M14:P14"/>
    <mergeCell ref="M15:P15"/>
    <mergeCell ref="M16:P16"/>
    <mergeCell ref="M17:P17"/>
    <mergeCell ref="M18:P18"/>
    <mergeCell ref="M19:P19"/>
    <mergeCell ref="M20:P20"/>
    <mergeCell ref="M22:P22"/>
    <mergeCell ref="A23:K23"/>
    <mergeCell ref="M23:P23"/>
    <mergeCell ref="M24:P24"/>
    <mergeCell ref="A25:B25"/>
    <mergeCell ref="M25:P25"/>
    <mergeCell ref="A32:B32"/>
    <mergeCell ref="A26:B26"/>
    <mergeCell ref="M26:P26"/>
    <mergeCell ref="A27:B27"/>
    <mergeCell ref="M27:P27"/>
    <mergeCell ref="A28:B28"/>
    <mergeCell ref="M28:P28"/>
    <mergeCell ref="A29:B29"/>
    <mergeCell ref="M29:P29"/>
    <mergeCell ref="A30:B30"/>
    <mergeCell ref="M30:P30"/>
    <mergeCell ref="M31:P31"/>
    <mergeCell ref="A40:B40"/>
    <mergeCell ref="A33:B33"/>
    <mergeCell ref="M33:P33"/>
    <mergeCell ref="A34:B34"/>
    <mergeCell ref="C34:N34"/>
    <mergeCell ref="A35:B35"/>
    <mergeCell ref="A36:B36"/>
    <mergeCell ref="A37:B37"/>
    <mergeCell ref="C37:N37"/>
    <mergeCell ref="A38:B38"/>
    <mergeCell ref="C38:N38"/>
    <mergeCell ref="A39:B39"/>
    <mergeCell ref="A41:B41"/>
    <mergeCell ref="D41:N41"/>
    <mergeCell ref="A42:B42"/>
    <mergeCell ref="D42:N42"/>
    <mergeCell ref="A43:B43"/>
    <mergeCell ref="D43:N43"/>
    <mergeCell ref="B59:E59"/>
    <mergeCell ref="B53:E53"/>
    <mergeCell ref="B54:E54"/>
    <mergeCell ref="B55:E55"/>
    <mergeCell ref="B56:E56"/>
    <mergeCell ref="B57:E57"/>
    <mergeCell ref="B58:E58"/>
  </mergeCells>
  <dataValidations count="3">
    <dataValidation type="list" allowBlank="1" showInputMessage="1" showErrorMessage="1" sqref="B5:G5" xr:uid="{CD714D7A-1854-48A3-8F30-6291CD719DDC}">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AD0A037F-E414-40A4-9BEA-3D27E92FC680}">
      <formula1>"Pay and Play, Private, Registered Membership Use, Sports Club/Community Association"</formula1>
    </dataValidation>
    <dataValidation type="list" allowBlank="1" showInputMessage="1" showErrorMessage="1" sqref="N32" xr:uid="{3E30BCE9-3E8D-47F8-AA31-29E8225D3383}">
      <formula1>"0-10,11-20,21-30,31-40,41-50,50+"</formula1>
    </dataValidation>
  </dataValidation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ECC05-EB07-43BA-9820-C1C689B8C774}">
  <dimension ref="A2:X72"/>
  <sheetViews>
    <sheetView workbookViewId="0">
      <selection activeCell="AB28" sqref="AB28"/>
    </sheetView>
  </sheetViews>
  <sheetFormatPr defaultRowHeight="14.5" x14ac:dyDescent="0.35"/>
  <cols>
    <col min="1" max="1" width="34.6328125" bestFit="1" customWidth="1"/>
    <col min="2" max="2" width="11.36328125" bestFit="1" customWidth="1"/>
    <col min="3" max="3" width="23.36328125" bestFit="1" customWidth="1"/>
    <col min="4" max="4" width="3.54296875" bestFit="1" customWidth="1"/>
    <col min="5" max="5" width="34.08984375" bestFit="1" customWidth="1"/>
    <col min="6" max="6" width="3.54296875" bestFit="1" customWidth="1"/>
    <col min="7" max="7" width="25.36328125" bestFit="1" customWidth="1"/>
    <col min="8" max="8" width="3.54296875" bestFit="1" customWidth="1"/>
    <col min="9" max="9" width="22.54296875" bestFit="1" customWidth="1"/>
    <col min="10" max="10" width="3.54296875" bestFit="1" customWidth="1"/>
    <col min="11" max="11" width="18.453125" bestFit="1" customWidth="1"/>
    <col min="12" max="12" width="3.36328125" bestFit="1" customWidth="1"/>
    <col min="13" max="13" width="34.08984375" bestFit="1" customWidth="1"/>
    <col min="14" max="14" width="4.453125" bestFit="1" customWidth="1"/>
    <col min="15" max="15" width="11.54296875" bestFit="1" customWidth="1"/>
    <col min="16" max="16" width="3.36328125" bestFit="1" customWidth="1"/>
  </cols>
  <sheetData>
    <row r="2" spans="1:24" x14ac:dyDescent="0.35">
      <c r="A2" s="2" t="s">
        <v>1</v>
      </c>
      <c r="B2" s="51" t="s">
        <v>372</v>
      </c>
      <c r="C2" s="52"/>
      <c r="D2" s="52"/>
      <c r="E2" s="52"/>
      <c r="F2" s="52"/>
      <c r="G2" s="53"/>
      <c r="H2" s="3"/>
      <c r="I2" s="54" t="s">
        <v>373</v>
      </c>
      <c r="J2" s="54"/>
      <c r="K2" s="54"/>
      <c r="L2" s="54"/>
      <c r="M2" s="54"/>
      <c r="N2" s="54"/>
      <c r="O2" s="54"/>
      <c r="P2" s="54"/>
      <c r="Q2" s="37"/>
      <c r="R2" s="37"/>
      <c r="S2" s="37"/>
      <c r="T2" s="37"/>
      <c r="U2" s="37"/>
      <c r="V2" s="37"/>
      <c r="W2" s="37"/>
      <c r="X2" s="37"/>
    </row>
    <row r="3" spans="1:24" x14ac:dyDescent="0.35">
      <c r="A3" s="2" t="s">
        <v>2</v>
      </c>
      <c r="B3" s="51" t="s">
        <v>365</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83</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193</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372</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0.8928571428571429</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t="s">
        <v>85</v>
      </c>
      <c r="E12" s="11" t="s">
        <v>12</v>
      </c>
      <c r="F12" s="12"/>
      <c r="G12" s="11" t="s">
        <v>13</v>
      </c>
      <c r="H12" s="12"/>
      <c r="I12" s="11" t="s">
        <v>14</v>
      </c>
      <c r="J12" s="12" t="s">
        <v>15</v>
      </c>
      <c r="K12" s="11" t="s">
        <v>16</v>
      </c>
      <c r="L12" s="12"/>
      <c r="M12" s="58" t="s">
        <v>0</v>
      </c>
      <c r="N12" s="58"/>
      <c r="O12" s="58"/>
      <c r="P12" s="58"/>
      <c r="R12" s="13">
        <f>IF(D12="X",4,0)</f>
        <v>4</v>
      </c>
      <c r="S12" s="13">
        <f>IF(F12="X",3,0)</f>
        <v>0</v>
      </c>
      <c r="T12" s="13">
        <f>IF(H12="X",2,0)</f>
        <v>0</v>
      </c>
      <c r="U12" s="13">
        <f>IF(J12="X",1,0)</f>
        <v>0</v>
      </c>
      <c r="V12" s="13">
        <f>IF(L12="X",0,0)</f>
        <v>0</v>
      </c>
      <c r="W12" s="4"/>
      <c r="X12" s="13">
        <f>SUM(R12:V12)</f>
        <v>4</v>
      </c>
    </row>
    <row r="13" spans="1:24" x14ac:dyDescent="0.35">
      <c r="A13" s="56" t="s">
        <v>17</v>
      </c>
      <c r="B13" s="57"/>
      <c r="C13" s="11" t="s">
        <v>18</v>
      </c>
      <c r="D13" s="12" t="s">
        <v>85</v>
      </c>
      <c r="E13" s="11" t="s">
        <v>19</v>
      </c>
      <c r="F13" s="12"/>
      <c r="G13" s="11" t="s">
        <v>20</v>
      </c>
      <c r="H13" s="12"/>
      <c r="I13" s="14"/>
      <c r="J13" s="15"/>
      <c r="K13" s="14"/>
      <c r="L13" s="15"/>
      <c r="M13" s="59"/>
      <c r="N13" s="59"/>
      <c r="O13" s="59"/>
      <c r="P13" s="59"/>
      <c r="R13" s="13">
        <f>IF(D13="x",2,0)</f>
        <v>2</v>
      </c>
      <c r="S13" s="13">
        <f>IF(F13="x",1,0)</f>
        <v>0</v>
      </c>
      <c r="T13" s="13">
        <f>IF(H13="x",0,0)</f>
        <v>0</v>
      </c>
      <c r="U13" s="13"/>
      <c r="V13" s="13"/>
      <c r="W13" s="6"/>
      <c r="X13" s="13">
        <f>SUM(R13:V13)</f>
        <v>2</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IF(D16="x",10,0)</f>
        <v>10</v>
      </c>
      <c r="S15" s="13">
        <f t="shared" ref="S15:S22" si="0">IF(F15="x",8,0)</f>
        <v>0</v>
      </c>
      <c r="T15" s="13">
        <f t="shared" ref="T15:T22" si="1">IF(H15="x",5,0)</f>
        <v>0</v>
      </c>
      <c r="U15" s="13">
        <f t="shared" ref="U15:U22" si="2">IF(J15="X",2,0)</f>
        <v>0</v>
      </c>
      <c r="V15" s="13">
        <f t="shared" ref="V15:V22" si="3">IF(L15="X",0,0)</f>
        <v>0</v>
      </c>
      <c r="W15" s="4"/>
      <c r="X15" s="13">
        <f>SUM(R15:V15)</f>
        <v>10</v>
      </c>
    </row>
    <row r="16" spans="1:24" x14ac:dyDescent="0.35">
      <c r="A16" s="16" t="s">
        <v>374</v>
      </c>
      <c r="B16" s="16"/>
      <c r="C16" s="11" t="s">
        <v>11</v>
      </c>
      <c r="D16" s="12" t="s">
        <v>85</v>
      </c>
      <c r="E16" s="11" t="s">
        <v>12</v>
      </c>
      <c r="F16" s="12"/>
      <c r="G16" s="11" t="s">
        <v>13</v>
      </c>
      <c r="H16" s="12"/>
      <c r="I16" s="11" t="s">
        <v>14</v>
      </c>
      <c r="J16" s="12"/>
      <c r="K16" s="11" t="s">
        <v>16</v>
      </c>
      <c r="L16" s="38"/>
      <c r="M16" s="55" t="s">
        <v>375</v>
      </c>
      <c r="N16" s="55"/>
      <c r="O16" s="55"/>
      <c r="P16" s="55"/>
      <c r="R16" s="13">
        <f>IF(D17="x",10,0)</f>
        <v>0</v>
      </c>
      <c r="S16" s="13">
        <f t="shared" si="0"/>
        <v>0</v>
      </c>
      <c r="T16" s="13">
        <f t="shared" si="1"/>
        <v>0</v>
      </c>
      <c r="U16" s="13">
        <f t="shared" si="2"/>
        <v>0</v>
      </c>
      <c r="V16" s="13">
        <f t="shared" si="3"/>
        <v>0</v>
      </c>
      <c r="W16" s="4"/>
      <c r="X16" s="13">
        <f t="shared" ref="X16:X20" si="4">SUM(R16:V16)</f>
        <v>0</v>
      </c>
    </row>
    <row r="17" spans="1:24" x14ac:dyDescent="0.35">
      <c r="A17" s="16"/>
      <c r="B17" s="16"/>
      <c r="C17" s="11" t="s">
        <v>11</v>
      </c>
      <c r="D17" s="12"/>
      <c r="E17" s="11" t="s">
        <v>12</v>
      </c>
      <c r="F17" s="12"/>
      <c r="G17" s="11" t="s">
        <v>13</v>
      </c>
      <c r="H17" s="12"/>
      <c r="I17" s="11" t="s">
        <v>14</v>
      </c>
      <c r="J17" s="12"/>
      <c r="K17" s="11" t="s">
        <v>16</v>
      </c>
      <c r="L17" s="38"/>
      <c r="M17" s="55"/>
      <c r="N17" s="55"/>
      <c r="O17" s="55"/>
      <c r="P17" s="55"/>
      <c r="R17" s="13">
        <f t="shared" ref="R17:R22" si="5">IF(D17="x",10,0)</f>
        <v>0</v>
      </c>
      <c r="S17" s="13">
        <f t="shared" si="0"/>
        <v>0</v>
      </c>
      <c r="T17" s="13">
        <f t="shared" si="1"/>
        <v>0</v>
      </c>
      <c r="U17" s="13">
        <f t="shared" si="2"/>
        <v>0</v>
      </c>
      <c r="V17" s="13">
        <f t="shared" si="3"/>
        <v>0</v>
      </c>
      <c r="W17" s="4"/>
      <c r="X17" s="13">
        <f t="shared" si="4"/>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5"/>
        <v>0</v>
      </c>
      <c r="S18" s="13">
        <f t="shared" si="0"/>
        <v>0</v>
      </c>
      <c r="T18" s="13">
        <f t="shared" si="1"/>
        <v>0</v>
      </c>
      <c r="U18" s="13">
        <f t="shared" si="2"/>
        <v>0</v>
      </c>
      <c r="V18" s="13">
        <f t="shared" si="3"/>
        <v>0</v>
      </c>
      <c r="W18" s="4"/>
      <c r="X18" s="13">
        <f t="shared" si="4"/>
        <v>0</v>
      </c>
    </row>
    <row r="19" spans="1:24" x14ac:dyDescent="0.35">
      <c r="A19" s="16"/>
      <c r="B19" s="16"/>
      <c r="C19" s="11" t="s">
        <v>11</v>
      </c>
      <c r="D19" s="12"/>
      <c r="E19" s="11" t="s">
        <v>12</v>
      </c>
      <c r="F19" s="12"/>
      <c r="G19" s="11" t="s">
        <v>368</v>
      </c>
      <c r="H19" s="12"/>
      <c r="I19" s="11" t="s">
        <v>14</v>
      </c>
      <c r="J19" s="12"/>
      <c r="K19" s="11" t="s">
        <v>16</v>
      </c>
      <c r="L19" s="38"/>
      <c r="M19" s="55"/>
      <c r="N19" s="55"/>
      <c r="O19" s="55"/>
      <c r="P19" s="55"/>
      <c r="R19" s="13">
        <f t="shared" si="5"/>
        <v>0</v>
      </c>
      <c r="S19" s="13">
        <f t="shared" si="0"/>
        <v>0</v>
      </c>
      <c r="T19" s="13">
        <f t="shared" si="1"/>
        <v>0</v>
      </c>
      <c r="U19" s="13">
        <f t="shared" si="2"/>
        <v>0</v>
      </c>
      <c r="V19" s="13">
        <f t="shared" si="3"/>
        <v>0</v>
      </c>
      <c r="W19" s="4"/>
      <c r="X19" s="13">
        <f t="shared" si="4"/>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5"/>
        <v>0</v>
      </c>
      <c r="S20" s="13">
        <f t="shared" si="0"/>
        <v>0</v>
      </c>
      <c r="T20" s="13">
        <f t="shared" si="1"/>
        <v>0</v>
      </c>
      <c r="U20" s="13">
        <f t="shared" si="2"/>
        <v>0</v>
      </c>
      <c r="V20" s="13">
        <f t="shared" si="3"/>
        <v>0</v>
      </c>
      <c r="W20" s="4"/>
      <c r="X20" s="13">
        <f t="shared" si="4"/>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5"/>
        <v>0</v>
      </c>
      <c r="S21" s="13">
        <f t="shared" si="0"/>
        <v>0</v>
      </c>
      <c r="T21" s="13">
        <f t="shared" si="1"/>
        <v>0</v>
      </c>
      <c r="U21" s="13">
        <f t="shared" si="2"/>
        <v>0</v>
      </c>
      <c r="V21" s="13">
        <f t="shared" si="3"/>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5"/>
        <v>0</v>
      </c>
      <c r="S22" s="13">
        <f t="shared" si="0"/>
        <v>0</v>
      </c>
      <c r="T22" s="13">
        <f t="shared" si="1"/>
        <v>0</v>
      </c>
      <c r="U22" s="13">
        <f t="shared" si="2"/>
        <v>0</v>
      </c>
      <c r="V22" s="13">
        <f t="shared" si="3"/>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SUM(X15:X22)/L23</f>
        <v>10</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c r="E25" s="11" t="s">
        <v>27</v>
      </c>
      <c r="F25" s="12" t="s">
        <v>85</v>
      </c>
      <c r="G25" s="11" t="s">
        <v>28</v>
      </c>
      <c r="H25" s="12" t="s">
        <v>15</v>
      </c>
      <c r="I25" s="4"/>
      <c r="J25" s="3"/>
      <c r="K25" s="4"/>
      <c r="M25" s="55"/>
      <c r="N25" s="55"/>
      <c r="O25" s="55"/>
      <c r="P25" s="55"/>
      <c r="R25" s="13">
        <f>IF(D25="x",2,0)</f>
        <v>0</v>
      </c>
      <c r="S25" s="13">
        <f>IF(F25="x",1,0)</f>
        <v>1</v>
      </c>
      <c r="T25" s="13">
        <f>IF(H25="x",0,0)</f>
        <v>0</v>
      </c>
      <c r="U25" s="13"/>
      <c r="V25" s="4"/>
      <c r="W25" s="4"/>
      <c r="X25" s="13">
        <f t="shared" ref="X25:X29" si="6">SUM(R25:V25)</f>
        <v>1</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t="s">
        <v>85</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6"/>
        <v>2</v>
      </c>
    </row>
    <row r="28" spans="1:24" x14ac:dyDescent="0.35">
      <c r="A28" s="56" t="s">
        <v>33</v>
      </c>
      <c r="B28" s="57"/>
      <c r="C28" s="11" t="s">
        <v>12</v>
      </c>
      <c r="D28" s="12" t="s">
        <v>85</v>
      </c>
      <c r="E28" s="11" t="s">
        <v>34</v>
      </c>
      <c r="F28" s="12"/>
      <c r="G28" s="11" t="s">
        <v>14</v>
      </c>
      <c r="H28" s="12" t="s">
        <v>15</v>
      </c>
      <c r="I28" s="4"/>
      <c r="J28" s="3"/>
      <c r="K28" s="4"/>
      <c r="M28" s="55"/>
      <c r="N28" s="55"/>
      <c r="O28" s="55"/>
      <c r="P28" s="55"/>
      <c r="R28" s="13">
        <f>IF(D28="x",2,0)</f>
        <v>2</v>
      </c>
      <c r="S28" s="13">
        <f>IF(F28="x",1,0)</f>
        <v>0</v>
      </c>
      <c r="T28" s="13">
        <f>IF(H28="x",0,0)</f>
        <v>0</v>
      </c>
      <c r="U28" s="13"/>
      <c r="V28" s="4"/>
      <c r="W28" s="4"/>
      <c r="X28" s="13">
        <f t="shared" si="6"/>
        <v>2</v>
      </c>
    </row>
    <row r="29" spans="1:24" x14ac:dyDescent="0.35">
      <c r="A29" s="65" t="s">
        <v>35</v>
      </c>
      <c r="B29" s="66"/>
      <c r="C29" s="11" t="s">
        <v>12</v>
      </c>
      <c r="D29" s="12" t="s">
        <v>85</v>
      </c>
      <c r="E29" s="11" t="s">
        <v>34</v>
      </c>
      <c r="F29" s="12"/>
      <c r="G29" s="11" t="s">
        <v>14</v>
      </c>
      <c r="H29" s="12"/>
      <c r="I29" s="4"/>
      <c r="J29" s="3"/>
      <c r="K29" s="4"/>
      <c r="M29" s="55"/>
      <c r="N29" s="55"/>
      <c r="O29" s="55"/>
      <c r="P29" s="55"/>
      <c r="R29" s="13">
        <f>IF(D29="x",2,0)</f>
        <v>2</v>
      </c>
      <c r="S29" s="13">
        <f>IF(F29="x",1,0)</f>
        <v>0</v>
      </c>
      <c r="T29" s="13">
        <f>IF(H29="x",0,0)</f>
        <v>0</v>
      </c>
      <c r="U29" s="13">
        <f>IF(J29="X",2,0)</f>
        <v>0</v>
      </c>
      <c r="V29" s="4"/>
      <c r="W29" s="4"/>
      <c r="X29" s="13">
        <f t="shared" si="6"/>
        <v>2</v>
      </c>
    </row>
    <row r="30" spans="1:24" x14ac:dyDescent="0.35">
      <c r="A30" s="56" t="s">
        <v>36</v>
      </c>
      <c r="B30" s="57"/>
      <c r="C30" s="11" t="s">
        <v>37</v>
      </c>
      <c r="D30" s="12"/>
      <c r="E30" s="11" t="s">
        <v>34</v>
      </c>
      <c r="F30" s="12" t="s">
        <v>85</v>
      </c>
      <c r="G30" s="11" t="s">
        <v>38</v>
      </c>
      <c r="H30" s="12"/>
      <c r="I30" s="4"/>
      <c r="J30" s="3"/>
      <c r="K30" s="4"/>
      <c r="M30" s="55" t="s">
        <v>376</v>
      </c>
      <c r="N30" s="55"/>
      <c r="O30" s="55"/>
      <c r="P30" s="55"/>
      <c r="R30" s="13">
        <f>IF(D30="x",2,0)</f>
        <v>0</v>
      </c>
      <c r="S30" s="13">
        <f>IF(F30="x",1,0)</f>
        <v>1</v>
      </c>
      <c r="T30" s="13">
        <f>IF(H30="x",0,0)</f>
        <v>0</v>
      </c>
      <c r="U30" s="13">
        <f>IF(J30="X",2,0)</f>
        <v>0</v>
      </c>
      <c r="V30" s="4"/>
      <c r="W30" s="4"/>
      <c r="X30" s="13">
        <f t="shared" ref="X30" si="7">SUM(R30:V30)</f>
        <v>1</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0</v>
      </c>
      <c r="E32" s="11" t="s">
        <v>41</v>
      </c>
      <c r="F32" s="29" t="b">
        <v>0</v>
      </c>
      <c r="G32" s="11" t="s">
        <v>42</v>
      </c>
      <c r="H32" s="29" t="b">
        <v>1</v>
      </c>
      <c r="I32" s="11" t="s">
        <v>43</v>
      </c>
      <c r="J32" s="29" t="b">
        <v>0</v>
      </c>
      <c r="K32" s="11" t="s">
        <v>44</v>
      </c>
      <c r="L32" s="30" t="b">
        <v>0</v>
      </c>
      <c r="M32" s="11" t="s">
        <v>45</v>
      </c>
      <c r="N32" s="28" t="s">
        <v>274</v>
      </c>
      <c r="O32" s="11" t="s">
        <v>47</v>
      </c>
      <c r="P32" s="30" t="b">
        <v>0</v>
      </c>
      <c r="R32" s="13"/>
      <c r="S32" s="13"/>
      <c r="T32" s="13"/>
      <c r="U32" s="13"/>
      <c r="V32" s="4"/>
      <c r="W32" s="4"/>
      <c r="X32" s="13"/>
    </row>
    <row r="33" spans="1:24" x14ac:dyDescent="0.35">
      <c r="A33" s="64" t="s">
        <v>48</v>
      </c>
      <c r="B33" s="64"/>
      <c r="C33" s="11" t="s">
        <v>11</v>
      </c>
      <c r="D33" s="29" t="b">
        <v>0</v>
      </c>
      <c r="E33" s="11" t="s">
        <v>12</v>
      </c>
      <c r="F33" s="29" t="b">
        <v>1</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1</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1</v>
      </c>
      <c r="E36" s="34" t="s">
        <v>60</v>
      </c>
      <c r="F36" s="36" t="b">
        <v>0</v>
      </c>
      <c r="G36" s="4" t="s">
        <v>61</v>
      </c>
      <c r="H36" s="36" t="b">
        <v>0</v>
      </c>
      <c r="I36" s="34" t="s">
        <v>62</v>
      </c>
      <c r="J36" s="29" t="b">
        <v>0</v>
      </c>
      <c r="K36" s="4"/>
      <c r="M36" s="1"/>
      <c r="R36" s="13"/>
      <c r="S36" s="13"/>
      <c r="T36" s="13"/>
      <c r="U36" s="13"/>
      <c r="V36" s="4"/>
      <c r="W36" s="4"/>
      <c r="X36" s="13"/>
    </row>
    <row r="37" spans="1:24" x14ac:dyDescent="0.35">
      <c r="A37" s="64" t="s">
        <v>63</v>
      </c>
      <c r="B37" s="64"/>
      <c r="C37" s="68" t="s">
        <v>377</v>
      </c>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t="s">
        <v>370</v>
      </c>
      <c r="D40" s="4"/>
      <c r="E40" s="4"/>
      <c r="F40" s="4"/>
      <c r="G40" s="4"/>
      <c r="H40" s="4"/>
      <c r="I40" s="4"/>
      <c r="J40" s="4"/>
      <c r="K40" s="4"/>
      <c r="L40" s="4"/>
      <c r="M40" s="4"/>
      <c r="N40" s="4"/>
      <c r="R40" s="13"/>
      <c r="S40" s="13"/>
      <c r="T40" s="13"/>
      <c r="U40" s="13"/>
      <c r="V40" s="4"/>
      <c r="W40" s="4"/>
      <c r="X40" s="13"/>
    </row>
    <row r="41" spans="1:24" x14ac:dyDescent="0.35">
      <c r="A41" s="64" t="s">
        <v>67</v>
      </c>
      <c r="B41" s="64"/>
      <c r="C41" s="22"/>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0.8928571428571429</v>
      </c>
      <c r="J46" s="25"/>
      <c r="K46" s="4"/>
      <c r="R46" s="8"/>
      <c r="S46" s="8"/>
      <c r="T46" s="8"/>
      <c r="U46" s="4"/>
      <c r="V46" s="4"/>
      <c r="W46" s="4"/>
      <c r="X46" s="13">
        <f>SUM(X30+X29+X28+X27+X26+X25+X23+X13+X12)</f>
        <v>25</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24" x14ac:dyDescent="0.35">
      <c r="A49" s="11" t="s">
        <v>75</v>
      </c>
      <c r="B49" s="11" t="s">
        <v>13</v>
      </c>
      <c r="D49" s="3"/>
      <c r="E49" s="4"/>
      <c r="F49" s="3"/>
      <c r="G49" s="4"/>
      <c r="H49" s="3"/>
      <c r="I49" s="4"/>
      <c r="J49" s="3"/>
      <c r="K49" s="4"/>
    </row>
    <row r="50" spans="1:24" x14ac:dyDescent="0.35">
      <c r="A50" s="11" t="s">
        <v>76</v>
      </c>
      <c r="B50" s="11" t="s">
        <v>14</v>
      </c>
      <c r="D50" s="3"/>
      <c r="E50" s="4"/>
      <c r="F50" s="3"/>
      <c r="G50" s="4"/>
      <c r="H50" s="3"/>
      <c r="I50" s="4"/>
      <c r="J50" s="3"/>
      <c r="K50" s="4"/>
    </row>
    <row r="51" spans="1:24" x14ac:dyDescent="0.35">
      <c r="A51" s="11" t="s">
        <v>77</v>
      </c>
      <c r="B51" s="11" t="s">
        <v>16</v>
      </c>
      <c r="D51" s="3"/>
      <c r="E51" s="4"/>
      <c r="F51" s="3"/>
      <c r="G51" s="4"/>
      <c r="H51" s="3"/>
      <c r="I51" s="4"/>
      <c r="J51" s="3"/>
      <c r="K51" s="4"/>
    </row>
    <row r="53" spans="1:24" x14ac:dyDescent="0.35">
      <c r="A53" s="32" t="s">
        <v>51</v>
      </c>
      <c r="B53" s="72" t="s">
        <v>71</v>
      </c>
      <c r="C53" s="72"/>
      <c r="D53" s="72"/>
      <c r="E53" s="72"/>
    </row>
    <row r="54" spans="1:24" x14ac:dyDescent="0.35">
      <c r="A54" s="11" t="s">
        <v>52</v>
      </c>
      <c r="B54" s="68" t="s">
        <v>78</v>
      </c>
      <c r="C54" s="68"/>
      <c r="D54" s="68"/>
      <c r="E54" s="68"/>
    </row>
    <row r="55" spans="1:24" x14ac:dyDescent="0.35">
      <c r="A55" s="11" t="s">
        <v>53</v>
      </c>
      <c r="B55" s="68"/>
      <c r="C55" s="68"/>
      <c r="D55" s="68"/>
      <c r="E55" s="68"/>
    </row>
    <row r="56" spans="1:24" x14ac:dyDescent="0.35">
      <c r="A56" s="11" t="s">
        <v>54</v>
      </c>
      <c r="B56" s="68"/>
      <c r="C56" s="68"/>
      <c r="D56" s="68"/>
      <c r="E56" s="68"/>
    </row>
    <row r="57" spans="1:24" x14ac:dyDescent="0.35">
      <c r="A57" s="11" t="s">
        <v>55</v>
      </c>
      <c r="B57" s="68"/>
      <c r="C57" s="68"/>
      <c r="D57" s="68"/>
      <c r="E57" s="68"/>
    </row>
    <row r="58" spans="1:24" x14ac:dyDescent="0.35">
      <c r="A58" s="11" t="s">
        <v>56</v>
      </c>
      <c r="B58" s="68" t="s">
        <v>79</v>
      </c>
      <c r="C58" s="68"/>
      <c r="D58" s="68"/>
      <c r="E58" s="68"/>
    </row>
    <row r="59" spans="1:24" x14ac:dyDescent="0.35">
      <c r="A59" s="11" t="s">
        <v>57</v>
      </c>
      <c r="B59" s="68" t="s">
        <v>80</v>
      </c>
      <c r="C59" s="68"/>
      <c r="D59" s="68"/>
      <c r="E59" s="68"/>
    </row>
    <row r="60" spans="1:24" x14ac:dyDescent="0.35">
      <c r="B60" s="4"/>
    </row>
    <row r="61" spans="1:24" x14ac:dyDescent="0.35">
      <c r="B61" s="4"/>
    </row>
    <row r="62" spans="1:24" x14ac:dyDescent="0.35">
      <c r="A62" s="43"/>
      <c r="B62" s="43"/>
      <c r="C62" s="42"/>
      <c r="D62" s="42"/>
      <c r="E62" s="42"/>
      <c r="F62" s="42"/>
      <c r="G62" s="42"/>
      <c r="H62" s="42"/>
      <c r="I62" s="42"/>
      <c r="J62" s="42"/>
      <c r="K62" s="42"/>
      <c r="L62" s="42"/>
      <c r="M62" s="42"/>
      <c r="N62" s="42"/>
      <c r="O62" s="42"/>
      <c r="P62" s="42"/>
      <c r="Q62" s="42"/>
      <c r="R62" s="42"/>
      <c r="S62" s="42"/>
      <c r="T62" s="42"/>
      <c r="U62" s="42"/>
      <c r="V62" s="42"/>
      <c r="W62" s="42"/>
      <c r="X62" s="42"/>
    </row>
    <row r="63" spans="1:24" x14ac:dyDescent="0.35">
      <c r="A63" s="43"/>
      <c r="B63" s="43"/>
      <c r="C63" s="42"/>
      <c r="D63" s="42"/>
      <c r="E63" s="42"/>
      <c r="F63" s="42"/>
      <c r="G63" s="42"/>
      <c r="H63" s="42"/>
      <c r="I63" s="42"/>
      <c r="J63" s="42"/>
      <c r="K63" s="42"/>
      <c r="L63" s="42"/>
      <c r="M63" s="42"/>
      <c r="N63" s="42"/>
      <c r="O63" s="42"/>
      <c r="P63" s="42"/>
      <c r="Q63" s="42"/>
      <c r="R63" s="42"/>
      <c r="S63" s="42"/>
      <c r="T63" s="42"/>
      <c r="U63" s="42"/>
      <c r="V63" s="42"/>
      <c r="W63" s="42"/>
      <c r="X63" s="42"/>
    </row>
    <row r="64" spans="1:24" x14ac:dyDescent="0.35">
      <c r="A64" s="44"/>
      <c r="B64" s="42"/>
      <c r="C64" s="42"/>
      <c r="D64" s="42"/>
      <c r="E64" s="42"/>
      <c r="F64" s="42"/>
      <c r="G64" s="42"/>
      <c r="H64" s="42"/>
      <c r="I64" s="42"/>
      <c r="J64" s="42"/>
      <c r="K64" s="42"/>
      <c r="L64" s="42"/>
      <c r="M64" s="42"/>
      <c r="N64" s="42"/>
      <c r="O64" s="42"/>
      <c r="P64" s="42"/>
      <c r="Q64" s="42"/>
      <c r="R64" s="42"/>
      <c r="S64" s="42"/>
      <c r="T64" s="42"/>
      <c r="U64" s="42"/>
      <c r="V64" s="42"/>
      <c r="W64" s="42"/>
      <c r="X64" s="42"/>
    </row>
    <row r="65" spans="1:24" x14ac:dyDescent="0.35">
      <c r="A65" s="43"/>
      <c r="B65" s="42"/>
      <c r="C65" s="42"/>
      <c r="D65" s="42"/>
      <c r="E65" s="42"/>
      <c r="F65" s="42"/>
      <c r="G65" s="42"/>
      <c r="H65" s="42"/>
      <c r="I65" s="42"/>
      <c r="J65" s="42"/>
      <c r="K65" s="42"/>
      <c r="L65" s="42"/>
      <c r="M65" s="42"/>
      <c r="N65" s="42"/>
      <c r="O65" s="42"/>
      <c r="P65" s="42"/>
      <c r="Q65" s="42"/>
      <c r="R65" s="42"/>
      <c r="S65" s="42"/>
      <c r="T65" s="42"/>
      <c r="U65" s="42"/>
      <c r="V65" s="42"/>
      <c r="W65" s="42"/>
      <c r="X65" s="42"/>
    </row>
    <row r="66" spans="1:24" x14ac:dyDescent="0.35">
      <c r="A66" s="43"/>
      <c r="B66" s="42"/>
      <c r="C66" s="42"/>
      <c r="D66" s="42"/>
      <c r="E66" s="42"/>
      <c r="F66" s="42"/>
      <c r="G66" s="42"/>
      <c r="H66" s="42"/>
      <c r="I66" s="42"/>
      <c r="J66" s="42"/>
      <c r="K66" s="42"/>
      <c r="L66" s="42"/>
      <c r="M66" s="42"/>
      <c r="N66" s="42"/>
      <c r="O66" s="42"/>
      <c r="P66" s="42"/>
      <c r="Q66" s="42"/>
      <c r="R66" s="42"/>
      <c r="S66" s="42"/>
      <c r="T66" s="42"/>
      <c r="U66" s="42"/>
      <c r="V66" s="42"/>
      <c r="W66" s="42"/>
      <c r="X66" s="42"/>
    </row>
    <row r="67" spans="1:24" x14ac:dyDescent="0.35">
      <c r="A67" s="43"/>
      <c r="B67" s="42"/>
      <c r="C67" s="42"/>
      <c r="D67" s="42"/>
      <c r="E67" s="42"/>
      <c r="F67" s="42"/>
      <c r="G67" s="42"/>
      <c r="H67" s="42"/>
      <c r="I67" s="42"/>
      <c r="J67" s="42"/>
      <c r="K67" s="42"/>
      <c r="L67" s="42"/>
      <c r="M67" s="42"/>
      <c r="N67" s="42"/>
      <c r="O67" s="42"/>
      <c r="P67" s="42"/>
      <c r="Q67" s="42"/>
      <c r="R67" s="42"/>
      <c r="S67" s="42"/>
      <c r="T67" s="42"/>
      <c r="U67" s="42"/>
      <c r="V67" s="42"/>
      <c r="W67" s="42"/>
      <c r="X67" s="42"/>
    </row>
    <row r="68" spans="1:24" x14ac:dyDescent="0.35">
      <c r="A68" s="43"/>
      <c r="B68" s="42"/>
      <c r="C68" s="42"/>
      <c r="D68" s="42"/>
      <c r="E68" s="42"/>
      <c r="F68" s="42"/>
      <c r="G68" s="42"/>
      <c r="H68" s="42"/>
      <c r="I68" s="42"/>
      <c r="J68" s="42"/>
      <c r="K68" s="42"/>
      <c r="L68" s="42"/>
      <c r="M68" s="42"/>
      <c r="N68" s="42"/>
      <c r="O68" s="42"/>
      <c r="P68" s="42"/>
      <c r="Q68" s="42"/>
      <c r="R68" s="42"/>
      <c r="S68" s="42"/>
      <c r="T68" s="42"/>
      <c r="U68" s="42"/>
      <c r="V68" s="42"/>
      <c r="W68" s="42"/>
      <c r="X68" s="42"/>
    </row>
    <row r="69" spans="1:24" x14ac:dyDescent="0.35">
      <c r="A69" s="43"/>
      <c r="B69" s="42"/>
      <c r="C69" s="42"/>
      <c r="D69" s="42"/>
      <c r="E69" s="42"/>
      <c r="F69" s="42"/>
      <c r="G69" s="42"/>
      <c r="H69" s="42"/>
      <c r="I69" s="42"/>
      <c r="J69" s="42"/>
      <c r="K69" s="42"/>
      <c r="L69" s="42"/>
      <c r="M69" s="42"/>
      <c r="N69" s="42"/>
      <c r="O69" s="42"/>
      <c r="P69" s="42"/>
      <c r="Q69" s="42"/>
      <c r="R69" s="42"/>
      <c r="S69" s="42"/>
      <c r="T69" s="42"/>
      <c r="U69" s="42"/>
      <c r="V69" s="42"/>
      <c r="W69" s="42"/>
      <c r="X69" s="42"/>
    </row>
    <row r="70" spans="1:24" x14ac:dyDescent="0.35">
      <c r="A70" s="43"/>
      <c r="B70" s="42"/>
      <c r="C70" s="42"/>
      <c r="D70" s="42"/>
      <c r="E70" s="42"/>
      <c r="F70" s="42"/>
      <c r="G70" s="42"/>
      <c r="H70" s="42"/>
      <c r="I70" s="42"/>
      <c r="J70" s="42"/>
      <c r="K70" s="42"/>
      <c r="L70" s="42"/>
      <c r="M70" s="42"/>
      <c r="N70" s="42"/>
      <c r="O70" s="42"/>
      <c r="P70" s="42"/>
      <c r="Q70" s="42"/>
      <c r="R70" s="42"/>
      <c r="S70" s="42"/>
      <c r="T70" s="42"/>
      <c r="U70" s="42"/>
      <c r="V70" s="42"/>
      <c r="W70" s="42"/>
      <c r="X70" s="42"/>
    </row>
    <row r="71" spans="1:24" x14ac:dyDescent="0.35">
      <c r="A71" s="43"/>
      <c r="B71" s="42"/>
      <c r="C71" s="42"/>
      <c r="D71" s="42"/>
      <c r="E71" s="42"/>
      <c r="F71" s="42"/>
      <c r="G71" s="42"/>
      <c r="H71" s="42"/>
      <c r="I71" s="42"/>
      <c r="J71" s="42"/>
      <c r="K71" s="42"/>
      <c r="L71" s="42"/>
      <c r="M71" s="42"/>
      <c r="N71" s="42"/>
      <c r="O71" s="42"/>
      <c r="P71" s="42"/>
      <c r="Q71" s="42"/>
      <c r="R71" s="42"/>
      <c r="S71" s="42"/>
      <c r="T71" s="42"/>
      <c r="U71" s="42"/>
      <c r="V71" s="42"/>
      <c r="W71" s="42"/>
      <c r="X71" s="42"/>
    </row>
    <row r="72" spans="1:24" x14ac:dyDescent="0.35">
      <c r="A72" s="43"/>
      <c r="B72" s="42"/>
      <c r="C72" s="42"/>
      <c r="D72" s="42"/>
      <c r="E72" s="42"/>
      <c r="F72" s="42"/>
      <c r="G72" s="42"/>
      <c r="H72" s="42"/>
      <c r="I72" s="42"/>
      <c r="J72" s="42"/>
      <c r="K72" s="42"/>
      <c r="L72" s="42"/>
      <c r="M72" s="42"/>
      <c r="N72" s="42"/>
      <c r="O72" s="42"/>
      <c r="P72" s="42"/>
      <c r="Q72" s="42"/>
      <c r="R72" s="42"/>
      <c r="S72" s="42"/>
      <c r="T72" s="42"/>
      <c r="U72" s="42"/>
      <c r="V72" s="42"/>
      <c r="W72" s="42"/>
      <c r="X72" s="42"/>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B5:G5" xr:uid="{54480F86-0727-457F-A55E-FF6D4EC0A57B}">
      <formula1>"Sheffield City Centre, East Sheffield, South East Sheffield, South Sheffield, South West Sheffield, North West Sheffield, Stocksbridge/Deepcar, Chapeltown/High Green, North East Sheffield"</formula1>
    </dataValidation>
    <dataValidation type="list" allowBlank="1" showInputMessage="1" showErrorMessage="1" sqref="B6:G6" xr:uid="{7D96E179-440A-43F2-85CE-8005EB8032A6}">
      <formula1>"Pay and Play, Private, Registered Membership Use, Sports Club/Community Association"</formula1>
    </dataValidation>
    <dataValidation type="list" allowBlank="1" showInputMessage="1" showErrorMessage="1" sqref="N32" xr:uid="{99D0DFF9-8CD5-41B7-9446-BDDC7E465BA7}">
      <formula1>"0-10,11-20,21-30,31-40,41-50,50+"</formula1>
    </dataValidation>
  </dataValidation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5F0BA-E0C8-4033-95F4-0C9A178ED124}">
  <dimension ref="A2:X72"/>
  <sheetViews>
    <sheetView workbookViewId="0">
      <selection activeCell="Q41" sqref="Q41"/>
    </sheetView>
  </sheetViews>
  <sheetFormatPr defaultColWidth="8.453125" defaultRowHeight="14.5" x14ac:dyDescent="0.35"/>
  <cols>
    <col min="1" max="1" width="36.54296875" bestFit="1" customWidth="1"/>
    <col min="2" max="2" width="10.453125" bestFit="1" customWidth="1"/>
    <col min="3" max="3" width="21.54296875" customWidth="1"/>
    <col min="4" max="4" width="3.453125" bestFit="1" customWidth="1"/>
    <col min="5" max="5" width="34.54296875" bestFit="1" customWidth="1"/>
    <col min="6" max="6" width="3.453125" bestFit="1" customWidth="1"/>
    <col min="7" max="7" width="26.453125" bestFit="1" customWidth="1"/>
    <col min="8" max="8" width="3.453125" bestFit="1" customWidth="1"/>
    <col min="9" max="9" width="23.453125" bestFit="1" customWidth="1"/>
    <col min="10" max="10" width="3.453125" bestFit="1" customWidth="1"/>
    <col min="11" max="11" width="19.453125" bestFit="1" customWidth="1"/>
    <col min="12" max="12" width="3.453125" bestFit="1" customWidth="1"/>
    <col min="13" max="13" width="34.453125" bestFit="1" customWidth="1"/>
    <col min="14" max="14" width="3.453125" bestFit="1" customWidth="1"/>
    <col min="15" max="15" width="11.90625" bestFit="1" customWidth="1"/>
    <col min="16" max="16" width="3.453125" bestFit="1" customWidth="1"/>
    <col min="18" max="18" width="8.6328125" customWidth="1"/>
    <col min="19" max="22" width="5.453125" bestFit="1" customWidth="1"/>
  </cols>
  <sheetData>
    <row r="2" spans="1:24" x14ac:dyDescent="0.35">
      <c r="A2" s="2" t="s">
        <v>1</v>
      </c>
      <c r="B2" s="51" t="s">
        <v>378</v>
      </c>
      <c r="C2" s="52"/>
      <c r="D2" s="52"/>
      <c r="E2" s="52"/>
      <c r="F2" s="52"/>
      <c r="G2" s="53"/>
      <c r="H2" s="3"/>
      <c r="I2" s="54" t="s">
        <v>379</v>
      </c>
      <c r="J2" s="54"/>
      <c r="K2" s="54"/>
      <c r="L2" s="54"/>
      <c r="M2" s="54"/>
      <c r="N2" s="54"/>
      <c r="O2" s="54"/>
      <c r="P2" s="54"/>
      <c r="Q2" s="37"/>
      <c r="R2" s="37"/>
      <c r="S2" s="37"/>
      <c r="T2" s="37"/>
      <c r="U2" s="37"/>
      <c r="V2" s="37"/>
      <c r="W2" s="37"/>
      <c r="X2" s="37"/>
    </row>
    <row r="3" spans="1:24" x14ac:dyDescent="0.35">
      <c r="A3" s="2" t="s">
        <v>2</v>
      </c>
      <c r="B3" s="51" t="s">
        <v>380</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83</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193</v>
      </c>
      <c r="C7" s="52"/>
      <c r="D7" s="52"/>
      <c r="E7" s="52"/>
      <c r="F7" s="52"/>
      <c r="G7" s="53"/>
      <c r="H7" s="3"/>
      <c r="I7" s="54"/>
      <c r="J7" s="54"/>
      <c r="K7" s="54"/>
      <c r="L7" s="54"/>
      <c r="M7" s="54"/>
      <c r="N7" s="54"/>
      <c r="O7" s="54"/>
      <c r="P7" s="54"/>
      <c r="Q7" s="37"/>
      <c r="R7" s="37"/>
      <c r="S7" s="37"/>
      <c r="T7" s="37"/>
      <c r="U7" s="37"/>
      <c r="V7" s="37"/>
      <c r="W7" s="37"/>
      <c r="X7" s="37"/>
    </row>
    <row r="8" spans="1:24" ht="35.15" customHeight="1" x14ac:dyDescent="0.35">
      <c r="A8" s="2" t="s">
        <v>7</v>
      </c>
      <c r="B8" s="51" t="s">
        <v>381</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0.8928571428571429</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t="s">
        <v>85</v>
      </c>
      <c r="E12" s="11" t="s">
        <v>12</v>
      </c>
      <c r="F12" s="12"/>
      <c r="G12" s="11" t="s">
        <v>13</v>
      </c>
      <c r="H12" s="12"/>
      <c r="I12" s="11" t="s">
        <v>14</v>
      </c>
      <c r="J12" s="12" t="s">
        <v>15</v>
      </c>
      <c r="K12" s="11" t="s">
        <v>16</v>
      </c>
      <c r="L12" s="12"/>
      <c r="M12" s="58" t="s">
        <v>0</v>
      </c>
      <c r="N12" s="58"/>
      <c r="O12" s="58"/>
      <c r="P12" s="58"/>
      <c r="R12" s="13">
        <f>IF(D12="X",4,0)</f>
        <v>4</v>
      </c>
      <c r="S12" s="13">
        <f>IF(F12="X",3,0)</f>
        <v>0</v>
      </c>
      <c r="T12" s="13">
        <f>IF(H12="X",2,0)</f>
        <v>0</v>
      </c>
      <c r="U12" s="13">
        <f>IF(J12="X",1,0)</f>
        <v>0</v>
      </c>
      <c r="V12" s="13">
        <f>IF(L12="X",0,0)</f>
        <v>0</v>
      </c>
      <c r="W12" s="4"/>
      <c r="X12" s="13">
        <f>SUM(R12:V12)</f>
        <v>4</v>
      </c>
    </row>
    <row r="13" spans="1:24" x14ac:dyDescent="0.35">
      <c r="A13" s="56" t="s">
        <v>17</v>
      </c>
      <c r="B13" s="57"/>
      <c r="C13" s="11" t="s">
        <v>18</v>
      </c>
      <c r="D13" s="12" t="s">
        <v>85</v>
      </c>
      <c r="E13" s="11" t="s">
        <v>19</v>
      </c>
      <c r="F13" s="12"/>
      <c r="G13" s="11" t="s">
        <v>20</v>
      </c>
      <c r="H13" s="12"/>
      <c r="I13" s="14"/>
      <c r="J13" s="15"/>
      <c r="K13" s="14"/>
      <c r="L13" s="15"/>
      <c r="M13" s="59"/>
      <c r="N13" s="59"/>
      <c r="O13" s="59"/>
      <c r="P13" s="59"/>
      <c r="R13" s="13">
        <f>IF(D13="x",2,0)</f>
        <v>2</v>
      </c>
      <c r="S13" s="13">
        <f>IF(F13="x",1,0)</f>
        <v>0</v>
      </c>
      <c r="T13" s="13">
        <f>IF(H13="x",0,0)</f>
        <v>0</v>
      </c>
      <c r="U13" s="13"/>
      <c r="V13" s="13"/>
      <c r="W13" s="6"/>
      <c r="X13" s="13">
        <f>SUM(R13:V13)</f>
        <v>2</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IF(D16="x",10,0)</f>
        <v>10</v>
      </c>
      <c r="S15" s="13">
        <f t="shared" ref="S15:S22" si="0">IF(F15="x",8,0)</f>
        <v>0</v>
      </c>
      <c r="T15" s="13">
        <f t="shared" ref="T15:T22" si="1">IF(H15="x",5,0)</f>
        <v>0</v>
      </c>
      <c r="U15" s="13">
        <f t="shared" ref="U15:U22" si="2">IF(J15="X",2,0)</f>
        <v>0</v>
      </c>
      <c r="V15" s="13">
        <f t="shared" ref="V15:V22" si="3">IF(L15="X",0,0)</f>
        <v>0</v>
      </c>
      <c r="W15" s="4"/>
      <c r="X15" s="13">
        <f>SUM(R15:V15)</f>
        <v>10</v>
      </c>
    </row>
    <row r="16" spans="1:24" x14ac:dyDescent="0.35">
      <c r="A16" s="16" t="s">
        <v>374</v>
      </c>
      <c r="B16" s="16"/>
      <c r="C16" s="11" t="s">
        <v>11</v>
      </c>
      <c r="D16" s="12" t="s">
        <v>85</v>
      </c>
      <c r="E16" s="11" t="s">
        <v>12</v>
      </c>
      <c r="F16" s="12"/>
      <c r="G16" s="11" t="s">
        <v>13</v>
      </c>
      <c r="H16" s="12"/>
      <c r="I16" s="11" t="s">
        <v>14</v>
      </c>
      <c r="J16" s="12"/>
      <c r="K16" s="11" t="s">
        <v>16</v>
      </c>
      <c r="L16" s="38"/>
      <c r="M16" s="55" t="s">
        <v>382</v>
      </c>
      <c r="N16" s="55"/>
      <c r="O16" s="55"/>
      <c r="P16" s="55"/>
      <c r="R16" s="13">
        <f>IF(D17="x",10,0)</f>
        <v>0</v>
      </c>
      <c r="S16" s="13">
        <f t="shared" si="0"/>
        <v>0</v>
      </c>
      <c r="T16" s="13">
        <f t="shared" si="1"/>
        <v>0</v>
      </c>
      <c r="U16" s="13">
        <f t="shared" si="2"/>
        <v>0</v>
      </c>
      <c r="V16" s="13">
        <f t="shared" si="3"/>
        <v>0</v>
      </c>
      <c r="W16" s="4"/>
      <c r="X16" s="13">
        <f t="shared" ref="X16:X20" si="4">SUM(R16:V16)</f>
        <v>0</v>
      </c>
    </row>
    <row r="17" spans="1:24" x14ac:dyDescent="0.35">
      <c r="A17" s="16"/>
      <c r="B17" s="16"/>
      <c r="C17" s="11" t="s">
        <v>11</v>
      </c>
      <c r="D17" s="12"/>
      <c r="E17" s="11" t="s">
        <v>12</v>
      </c>
      <c r="F17" s="12"/>
      <c r="G17" s="11" t="s">
        <v>13</v>
      </c>
      <c r="H17" s="12"/>
      <c r="I17" s="11" t="s">
        <v>14</v>
      </c>
      <c r="J17" s="12"/>
      <c r="K17" s="11" t="s">
        <v>16</v>
      </c>
      <c r="L17" s="38"/>
      <c r="M17" s="55"/>
      <c r="N17" s="55"/>
      <c r="O17" s="55"/>
      <c r="P17" s="55"/>
      <c r="R17" s="13">
        <f t="shared" ref="R17:R22" si="5">IF(D17="x",10,0)</f>
        <v>0</v>
      </c>
      <c r="S17" s="13">
        <f t="shared" si="0"/>
        <v>0</v>
      </c>
      <c r="T17" s="13">
        <f t="shared" si="1"/>
        <v>0</v>
      </c>
      <c r="U17" s="13">
        <f t="shared" si="2"/>
        <v>0</v>
      </c>
      <c r="V17" s="13">
        <f t="shared" si="3"/>
        <v>0</v>
      </c>
      <c r="W17" s="4"/>
      <c r="X17" s="13">
        <f t="shared" si="4"/>
        <v>0</v>
      </c>
    </row>
    <row r="18" spans="1:24" x14ac:dyDescent="0.35">
      <c r="A18" s="16"/>
      <c r="B18" s="16"/>
      <c r="C18" s="11" t="s">
        <v>11</v>
      </c>
      <c r="D18" s="12"/>
      <c r="E18" s="11" t="s">
        <v>12</v>
      </c>
      <c r="F18" s="12"/>
      <c r="G18" s="11" t="s">
        <v>13</v>
      </c>
      <c r="H18" s="12"/>
      <c r="I18" s="11" t="s">
        <v>14</v>
      </c>
      <c r="J18" s="12"/>
      <c r="K18" s="11" t="s">
        <v>16</v>
      </c>
      <c r="L18" s="38"/>
      <c r="M18" s="55"/>
      <c r="N18" s="55"/>
      <c r="O18" s="55"/>
      <c r="P18" s="55"/>
      <c r="R18" s="13">
        <f t="shared" si="5"/>
        <v>0</v>
      </c>
      <c r="S18" s="13">
        <f t="shared" si="0"/>
        <v>0</v>
      </c>
      <c r="T18" s="13">
        <f t="shared" si="1"/>
        <v>0</v>
      </c>
      <c r="U18" s="13">
        <f t="shared" si="2"/>
        <v>0</v>
      </c>
      <c r="V18" s="13">
        <f t="shared" si="3"/>
        <v>0</v>
      </c>
      <c r="W18" s="4"/>
      <c r="X18" s="13">
        <f t="shared" si="4"/>
        <v>0</v>
      </c>
    </row>
    <row r="19" spans="1:24" x14ac:dyDescent="0.35">
      <c r="A19" s="16"/>
      <c r="B19" s="16"/>
      <c r="C19" s="11" t="s">
        <v>11</v>
      </c>
      <c r="D19" s="12"/>
      <c r="E19" s="11" t="s">
        <v>12</v>
      </c>
      <c r="F19" s="12"/>
      <c r="G19" s="11" t="s">
        <v>368</v>
      </c>
      <c r="H19" s="12"/>
      <c r="I19" s="11" t="s">
        <v>14</v>
      </c>
      <c r="J19" s="12"/>
      <c r="K19" s="11" t="s">
        <v>16</v>
      </c>
      <c r="L19" s="38"/>
      <c r="M19" s="55"/>
      <c r="N19" s="55"/>
      <c r="O19" s="55"/>
      <c r="P19" s="55"/>
      <c r="R19" s="13">
        <f t="shared" si="5"/>
        <v>0</v>
      </c>
      <c r="S19" s="13">
        <f t="shared" si="0"/>
        <v>0</v>
      </c>
      <c r="T19" s="13">
        <f t="shared" si="1"/>
        <v>0</v>
      </c>
      <c r="U19" s="13">
        <f t="shared" si="2"/>
        <v>0</v>
      </c>
      <c r="V19" s="13">
        <f t="shared" si="3"/>
        <v>0</v>
      </c>
      <c r="W19" s="4"/>
      <c r="X19" s="13">
        <f t="shared" si="4"/>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5"/>
        <v>0</v>
      </c>
      <c r="S20" s="13">
        <f t="shared" si="0"/>
        <v>0</v>
      </c>
      <c r="T20" s="13">
        <f t="shared" si="1"/>
        <v>0</v>
      </c>
      <c r="U20" s="13">
        <f t="shared" si="2"/>
        <v>0</v>
      </c>
      <c r="V20" s="13">
        <f t="shared" si="3"/>
        <v>0</v>
      </c>
      <c r="W20" s="4"/>
      <c r="X20" s="13">
        <f t="shared" si="4"/>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5"/>
        <v>0</v>
      </c>
      <c r="S21" s="13">
        <f t="shared" si="0"/>
        <v>0</v>
      </c>
      <c r="T21" s="13">
        <f t="shared" si="1"/>
        <v>0</v>
      </c>
      <c r="U21" s="13">
        <f t="shared" si="2"/>
        <v>0</v>
      </c>
      <c r="V21" s="13">
        <f t="shared" si="3"/>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5"/>
        <v>0</v>
      </c>
      <c r="S22" s="13">
        <f t="shared" si="0"/>
        <v>0</v>
      </c>
      <c r="T22" s="13">
        <f t="shared" si="1"/>
        <v>0</v>
      </c>
      <c r="U22" s="13">
        <f t="shared" si="2"/>
        <v>0</v>
      </c>
      <c r="V22" s="13">
        <f t="shared" si="3"/>
        <v>0</v>
      </c>
      <c r="W22" s="4"/>
      <c r="X22" s="13">
        <f>SUM(R22:V22)</f>
        <v>0</v>
      </c>
    </row>
    <row r="23" spans="1:24" x14ac:dyDescent="0.35">
      <c r="A23" s="60" t="s">
        <v>24</v>
      </c>
      <c r="B23" s="61"/>
      <c r="C23" s="62"/>
      <c r="D23" s="62"/>
      <c r="E23" s="62"/>
      <c r="F23" s="62"/>
      <c r="G23" s="62"/>
      <c r="H23" s="62"/>
      <c r="I23" s="62"/>
      <c r="J23" s="62"/>
      <c r="K23" s="63"/>
      <c r="L23" s="12">
        <v>1</v>
      </c>
      <c r="M23" s="58"/>
      <c r="N23" s="58"/>
      <c r="O23" s="58"/>
      <c r="P23" s="58"/>
      <c r="R23" s="13"/>
      <c r="S23" s="13"/>
      <c r="T23" s="13"/>
      <c r="U23" s="13"/>
      <c r="V23" s="13"/>
      <c r="W23" s="4"/>
      <c r="X23" s="13">
        <f>SUM(X15:X22)/L23</f>
        <v>10</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c r="E25" s="11" t="s">
        <v>27</v>
      </c>
      <c r="F25" s="12" t="s">
        <v>85</v>
      </c>
      <c r="G25" s="11" t="s">
        <v>28</v>
      </c>
      <c r="H25" s="12" t="s">
        <v>15</v>
      </c>
      <c r="I25" s="4"/>
      <c r="J25" s="3"/>
      <c r="K25" s="4"/>
      <c r="M25" s="55"/>
      <c r="N25" s="55"/>
      <c r="O25" s="55"/>
      <c r="P25" s="55"/>
      <c r="R25" s="13">
        <f>IF(D25="x",2,0)</f>
        <v>0</v>
      </c>
      <c r="S25" s="13">
        <f>IF(F25="x",1,0)</f>
        <v>1</v>
      </c>
      <c r="T25" s="13">
        <f>IF(H25="x",0,0)</f>
        <v>0</v>
      </c>
      <c r="U25" s="13"/>
      <c r="V25" s="4"/>
      <c r="W25" s="4"/>
      <c r="X25" s="13">
        <f t="shared" ref="X25:X29" si="6">SUM(R25:V25)</f>
        <v>1</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c r="E27" s="11" t="s">
        <v>12</v>
      </c>
      <c r="F27" s="12" t="s">
        <v>85</v>
      </c>
      <c r="G27" s="22" t="s">
        <v>13</v>
      </c>
      <c r="H27" s="12"/>
      <c r="I27" s="11" t="s">
        <v>14</v>
      </c>
      <c r="J27" s="12" t="s">
        <v>15</v>
      </c>
      <c r="K27" s="4"/>
      <c r="M27" s="55"/>
      <c r="N27" s="55"/>
      <c r="O27" s="55"/>
      <c r="P27" s="55"/>
      <c r="R27" s="13">
        <f>IF(D27="x",3,0)</f>
        <v>0</v>
      </c>
      <c r="S27" s="13">
        <f>IF(F27="x",2,0)</f>
        <v>2</v>
      </c>
      <c r="T27" s="13">
        <f>IF(H27="x",1,0)</f>
        <v>0</v>
      </c>
      <c r="U27" s="13">
        <f>IF(J27="X",0,0)</f>
        <v>0</v>
      </c>
      <c r="V27" s="4"/>
      <c r="W27" s="4"/>
      <c r="X27" s="13">
        <f t="shared" si="6"/>
        <v>2</v>
      </c>
    </row>
    <row r="28" spans="1:24" x14ac:dyDescent="0.35">
      <c r="A28" s="56" t="s">
        <v>33</v>
      </c>
      <c r="B28" s="57"/>
      <c r="C28" s="11" t="s">
        <v>12</v>
      </c>
      <c r="D28" s="12" t="s">
        <v>85</v>
      </c>
      <c r="E28" s="11" t="s">
        <v>34</v>
      </c>
      <c r="F28" s="12"/>
      <c r="G28" s="11" t="s">
        <v>14</v>
      </c>
      <c r="H28" s="12" t="s">
        <v>15</v>
      </c>
      <c r="I28" s="4"/>
      <c r="J28" s="3"/>
      <c r="K28" s="4"/>
      <c r="M28" s="55"/>
      <c r="N28" s="55"/>
      <c r="O28" s="55"/>
      <c r="P28" s="55"/>
      <c r="R28" s="13">
        <f>IF(D28="x",2,0)</f>
        <v>2</v>
      </c>
      <c r="S28" s="13">
        <f>IF(F28="x",1,0)</f>
        <v>0</v>
      </c>
      <c r="T28" s="13">
        <f>IF(H28="x",0,0)</f>
        <v>0</v>
      </c>
      <c r="U28" s="13"/>
      <c r="V28" s="4"/>
      <c r="W28" s="4"/>
      <c r="X28" s="13">
        <f t="shared" si="6"/>
        <v>2</v>
      </c>
    </row>
    <row r="29" spans="1:24" x14ac:dyDescent="0.35">
      <c r="A29" s="65" t="s">
        <v>35</v>
      </c>
      <c r="B29" s="66"/>
      <c r="C29" s="11" t="s">
        <v>12</v>
      </c>
      <c r="D29" s="12" t="s">
        <v>85</v>
      </c>
      <c r="E29" s="11" t="s">
        <v>34</v>
      </c>
      <c r="F29" s="12"/>
      <c r="G29" s="11" t="s">
        <v>14</v>
      </c>
      <c r="H29" s="12"/>
      <c r="I29" s="4"/>
      <c r="J29" s="3"/>
      <c r="K29" s="4"/>
      <c r="M29" s="55"/>
      <c r="N29" s="55"/>
      <c r="O29" s="55"/>
      <c r="P29" s="55"/>
      <c r="R29" s="13">
        <f>IF(D29="x",2,0)</f>
        <v>2</v>
      </c>
      <c r="S29" s="13">
        <f>IF(F29="x",1,0)</f>
        <v>0</v>
      </c>
      <c r="T29" s="13">
        <f>IF(H29="x",0,0)</f>
        <v>0</v>
      </c>
      <c r="U29" s="13">
        <f>IF(J29="X",2,0)</f>
        <v>0</v>
      </c>
      <c r="V29" s="4"/>
      <c r="W29" s="4"/>
      <c r="X29" s="13">
        <f t="shared" si="6"/>
        <v>2</v>
      </c>
    </row>
    <row r="30" spans="1:24" x14ac:dyDescent="0.35">
      <c r="A30" s="56" t="s">
        <v>36</v>
      </c>
      <c r="B30" s="57"/>
      <c r="C30" s="11" t="s">
        <v>37</v>
      </c>
      <c r="D30" s="12"/>
      <c r="E30" s="11" t="s">
        <v>34</v>
      </c>
      <c r="F30" s="12" t="s">
        <v>85</v>
      </c>
      <c r="G30" s="11" t="s">
        <v>38</v>
      </c>
      <c r="H30" s="12"/>
      <c r="I30" s="4"/>
      <c r="J30" s="3"/>
      <c r="K30" s="4"/>
      <c r="M30" s="55"/>
      <c r="N30" s="55"/>
      <c r="O30" s="55"/>
      <c r="P30" s="55"/>
      <c r="R30" s="13">
        <f>IF(D30="x",2,0)</f>
        <v>0</v>
      </c>
      <c r="S30" s="13">
        <f>IF(F30="x",1,0)</f>
        <v>1</v>
      </c>
      <c r="T30" s="13">
        <f>IF(H30="x",0,0)</f>
        <v>0</v>
      </c>
      <c r="U30" s="13">
        <f>IF(J30="X",2,0)</f>
        <v>0</v>
      </c>
      <c r="V30" s="4"/>
      <c r="W30" s="4"/>
      <c r="X30" s="13">
        <f t="shared" ref="X30" si="7">SUM(R30:V30)</f>
        <v>1</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0</v>
      </c>
      <c r="E32" s="11" t="s">
        <v>41</v>
      </c>
      <c r="F32" s="29" t="b">
        <v>0</v>
      </c>
      <c r="G32" s="11" t="s">
        <v>42</v>
      </c>
      <c r="H32" s="29" t="b">
        <v>1</v>
      </c>
      <c r="I32" s="11" t="s">
        <v>43</v>
      </c>
      <c r="J32" s="29" t="b">
        <v>0</v>
      </c>
      <c r="K32" s="11" t="s">
        <v>44</v>
      </c>
      <c r="L32" s="30" t="b">
        <v>0</v>
      </c>
      <c r="M32" s="11" t="s">
        <v>45</v>
      </c>
      <c r="N32" s="28" t="s">
        <v>46</v>
      </c>
      <c r="O32" s="11" t="s">
        <v>47</v>
      </c>
      <c r="P32" s="30" t="b">
        <v>0</v>
      </c>
      <c r="R32" s="13"/>
      <c r="S32" s="13"/>
      <c r="T32" s="13"/>
      <c r="U32" s="13"/>
      <c r="V32" s="4"/>
      <c r="W32" s="4"/>
      <c r="X32" s="13"/>
    </row>
    <row r="33" spans="1:24" x14ac:dyDescent="0.35">
      <c r="A33" s="64" t="s">
        <v>48</v>
      </c>
      <c r="B33" s="64"/>
      <c r="C33" s="11" t="s">
        <v>11</v>
      </c>
      <c r="D33" s="29" t="b">
        <v>0</v>
      </c>
      <c r="E33" s="11" t="s">
        <v>12</v>
      </c>
      <c r="F33" s="29" t="b">
        <v>1</v>
      </c>
      <c r="G33" s="11" t="s">
        <v>13</v>
      </c>
      <c r="H33" s="29" t="b">
        <v>0</v>
      </c>
      <c r="I33" s="11" t="s">
        <v>14</v>
      </c>
      <c r="J33" s="29" t="b">
        <v>0</v>
      </c>
      <c r="K33" s="11" t="s">
        <v>16</v>
      </c>
      <c r="L33" s="30" t="b">
        <v>0</v>
      </c>
      <c r="M33" s="67" t="s">
        <v>49</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1</v>
      </c>
      <c r="G35" s="22" t="s">
        <v>54</v>
      </c>
      <c r="H35" s="33" t="b">
        <v>0</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1</v>
      </c>
      <c r="E36" s="34" t="s">
        <v>60</v>
      </c>
      <c r="F36" s="36" t="b">
        <v>0</v>
      </c>
      <c r="G36" s="4" t="s">
        <v>61</v>
      </c>
      <c r="H36" s="36" t="b">
        <v>0</v>
      </c>
      <c r="I36" s="34" t="s">
        <v>62</v>
      </c>
      <c r="J36" s="29" t="b">
        <v>1</v>
      </c>
      <c r="K36" s="4"/>
      <c r="M36" s="1"/>
      <c r="R36" s="13"/>
      <c r="S36" s="13"/>
      <c r="T36" s="13"/>
      <c r="U36" s="13"/>
      <c r="V36" s="4"/>
      <c r="W36" s="4"/>
      <c r="X36" s="13"/>
    </row>
    <row r="37" spans="1:24" x14ac:dyDescent="0.35">
      <c r="A37" s="64" t="s">
        <v>63</v>
      </c>
      <c r="B37" s="64"/>
      <c r="C37" s="68" t="s">
        <v>383</v>
      </c>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t="s">
        <v>370</v>
      </c>
      <c r="D40" s="4"/>
      <c r="E40" s="4"/>
      <c r="F40" s="4"/>
      <c r="G40" s="4"/>
      <c r="H40" s="4"/>
      <c r="I40" s="4"/>
      <c r="J40" s="4"/>
      <c r="K40" s="4"/>
      <c r="L40" s="4"/>
      <c r="M40" s="4"/>
      <c r="N40" s="4"/>
      <c r="R40" s="13"/>
      <c r="S40" s="13"/>
      <c r="T40" s="13"/>
      <c r="U40" s="13"/>
      <c r="V40" s="4"/>
      <c r="W40" s="4"/>
      <c r="X40" s="13"/>
    </row>
    <row r="41" spans="1:24" x14ac:dyDescent="0.35">
      <c r="A41" s="64" t="s">
        <v>67</v>
      </c>
      <c r="B41" s="64"/>
      <c r="C41" s="22"/>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c r="D43" s="64" t="s">
        <v>69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0.8928571428571429</v>
      </c>
      <c r="J46" s="25"/>
      <c r="K46" s="4"/>
      <c r="R46" s="8"/>
      <c r="S46" s="8"/>
      <c r="T46" s="8"/>
      <c r="U46" s="4"/>
      <c r="V46" s="4"/>
      <c r="W46" s="4"/>
      <c r="X46" s="13">
        <f>SUM(X30+X29+X28+X27+X26+X25+X23+X13+X12)</f>
        <v>25</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59:E59"/>
    <mergeCell ref="B53:E53"/>
    <mergeCell ref="B54:E54"/>
    <mergeCell ref="B55:E55"/>
    <mergeCell ref="B56:E56"/>
    <mergeCell ref="B57:E57"/>
    <mergeCell ref="B58:E58"/>
    <mergeCell ref="A41:B41"/>
    <mergeCell ref="D41:N41"/>
    <mergeCell ref="A42:B42"/>
    <mergeCell ref="D42:N42"/>
    <mergeCell ref="A43:B43"/>
    <mergeCell ref="D43:N43"/>
    <mergeCell ref="A40:B40"/>
    <mergeCell ref="A33:B33"/>
    <mergeCell ref="M33:P33"/>
    <mergeCell ref="A34:B34"/>
    <mergeCell ref="C34:N34"/>
    <mergeCell ref="A35:B35"/>
    <mergeCell ref="A36:B36"/>
    <mergeCell ref="A37:B37"/>
    <mergeCell ref="C37:N37"/>
    <mergeCell ref="A38:B38"/>
    <mergeCell ref="C38:N38"/>
    <mergeCell ref="A39:B39"/>
    <mergeCell ref="A32:B32"/>
    <mergeCell ref="A26:B26"/>
    <mergeCell ref="M26:P26"/>
    <mergeCell ref="A27:B27"/>
    <mergeCell ref="M27:P27"/>
    <mergeCell ref="A28:B28"/>
    <mergeCell ref="M28:P28"/>
    <mergeCell ref="A29:B29"/>
    <mergeCell ref="M29:P29"/>
    <mergeCell ref="A30:B30"/>
    <mergeCell ref="M30:P30"/>
    <mergeCell ref="M31:P31"/>
    <mergeCell ref="M22:P22"/>
    <mergeCell ref="A23:K23"/>
    <mergeCell ref="M23:P23"/>
    <mergeCell ref="M24:P24"/>
    <mergeCell ref="A25:B25"/>
    <mergeCell ref="M25:P25"/>
    <mergeCell ref="M21:P21"/>
    <mergeCell ref="A12:B12"/>
    <mergeCell ref="M12:P12"/>
    <mergeCell ref="A13:B13"/>
    <mergeCell ref="M13:P13"/>
    <mergeCell ref="M14:P14"/>
    <mergeCell ref="M15:P15"/>
    <mergeCell ref="M16:P16"/>
    <mergeCell ref="M17:P17"/>
    <mergeCell ref="M18:P18"/>
    <mergeCell ref="M19:P19"/>
    <mergeCell ref="M20:P20"/>
    <mergeCell ref="B2:G2"/>
    <mergeCell ref="I2:P8"/>
    <mergeCell ref="B3:G3"/>
    <mergeCell ref="B4:G4"/>
    <mergeCell ref="B5:G5"/>
    <mergeCell ref="B6:G6"/>
    <mergeCell ref="B7:G7"/>
    <mergeCell ref="B8:G8"/>
  </mergeCells>
  <dataValidations count="3">
    <dataValidation type="list" allowBlank="1" showInputMessage="1" showErrorMessage="1" sqref="N32" xr:uid="{608E0589-81E4-410E-9FAE-8F57686E30A8}">
      <formula1>"0-10,11-20,21-30,31-40,41-50,50+"</formula1>
    </dataValidation>
    <dataValidation type="list" allowBlank="1" showInputMessage="1" showErrorMessage="1" sqref="B6:G6" xr:uid="{9D3EC960-16F3-4B77-95DD-312B42D8E200}">
      <formula1>"Pay and Play, Private, Registered Membership Use, Sports Club/Community Association"</formula1>
    </dataValidation>
    <dataValidation type="list" allowBlank="1" showInputMessage="1" showErrorMessage="1" sqref="B5:G5" xr:uid="{0C1264BF-80F5-4EF1-B0BA-5052DE1452A6}">
      <formula1>"Sheffield City Centre, East Sheffield, South East Sheffield, South Sheffield, South West Sheffield, North West Sheffield, Stocksbridge/Deepcar, Chapeltown/High Green, North East Sheffield"</formula1>
    </dataValidation>
  </dataValidation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CFE2B-9681-48DA-8A3E-A1B3D48DA77C}">
  <dimension ref="A2:X72"/>
  <sheetViews>
    <sheetView workbookViewId="0">
      <selection activeCell="G53" sqref="G53"/>
    </sheetView>
  </sheetViews>
  <sheetFormatPr defaultColWidth="8.453125" defaultRowHeight="14.5" x14ac:dyDescent="0.35"/>
  <cols>
    <col min="1" max="1" width="36.54296875" bestFit="1" customWidth="1"/>
    <col min="2" max="2" width="10.453125" bestFit="1" customWidth="1"/>
    <col min="3" max="3" width="21.54296875" customWidth="1"/>
    <col min="4" max="4" width="3.453125" bestFit="1" customWidth="1"/>
    <col min="5" max="5" width="34.54296875" bestFit="1" customWidth="1"/>
    <col min="6" max="6" width="3.453125" bestFit="1" customWidth="1"/>
    <col min="7" max="7" width="26.453125" bestFit="1" customWidth="1"/>
    <col min="8" max="8" width="3.453125" bestFit="1" customWidth="1"/>
    <col min="9" max="9" width="23.453125" bestFit="1" customWidth="1"/>
    <col min="10" max="10" width="3.453125" bestFit="1" customWidth="1"/>
    <col min="11" max="11" width="19.453125" bestFit="1" customWidth="1"/>
    <col min="12" max="12" width="3.453125" bestFit="1" customWidth="1"/>
    <col min="13" max="13" width="34.453125" bestFit="1" customWidth="1"/>
    <col min="14" max="14" width="3.453125" bestFit="1" customWidth="1"/>
    <col min="15" max="15" width="11.90625" bestFit="1" customWidth="1"/>
    <col min="16" max="16" width="3.453125" bestFit="1" customWidth="1"/>
    <col min="18" max="18" width="7.08984375" customWidth="1"/>
    <col min="19" max="22" width="5.453125" bestFit="1" customWidth="1"/>
  </cols>
  <sheetData>
    <row r="2" spans="1:24" x14ac:dyDescent="0.35">
      <c r="A2" s="2" t="s">
        <v>1</v>
      </c>
      <c r="B2" s="51" t="s">
        <v>384</v>
      </c>
      <c r="C2" s="52"/>
      <c r="D2" s="52"/>
      <c r="E2" s="52"/>
      <c r="F2" s="52"/>
      <c r="G2" s="53"/>
      <c r="H2" s="3"/>
      <c r="I2" s="54" t="s">
        <v>385</v>
      </c>
      <c r="J2" s="54"/>
      <c r="K2" s="54"/>
      <c r="L2" s="54"/>
      <c r="M2" s="54"/>
      <c r="N2" s="54"/>
      <c r="O2" s="54"/>
      <c r="P2" s="54"/>
      <c r="Q2" s="37"/>
      <c r="R2" s="37"/>
      <c r="S2" s="37"/>
      <c r="T2" s="37"/>
      <c r="U2" s="37"/>
      <c r="V2" s="37"/>
      <c r="W2" s="37"/>
      <c r="X2" s="37"/>
    </row>
    <row r="3" spans="1:24" x14ac:dyDescent="0.35">
      <c r="A3" s="2" t="s">
        <v>2</v>
      </c>
      <c r="B3" s="51" t="s">
        <v>386</v>
      </c>
      <c r="C3" s="52"/>
      <c r="D3" s="52"/>
      <c r="E3" s="52"/>
      <c r="F3" s="52"/>
      <c r="G3" s="53"/>
      <c r="H3" s="3"/>
      <c r="I3" s="54"/>
      <c r="J3" s="54"/>
      <c r="K3" s="54"/>
      <c r="L3" s="54"/>
      <c r="M3" s="54"/>
      <c r="N3" s="54"/>
      <c r="O3" s="54"/>
      <c r="P3" s="54"/>
      <c r="Q3" s="37"/>
      <c r="R3" s="37"/>
      <c r="S3" s="37"/>
      <c r="T3" s="37"/>
      <c r="U3" s="37"/>
      <c r="V3" s="37"/>
      <c r="W3" s="37"/>
      <c r="X3" s="37"/>
    </row>
    <row r="4" spans="1:24" x14ac:dyDescent="0.35">
      <c r="A4" s="2" t="s">
        <v>3</v>
      </c>
      <c r="B4" s="51">
        <v>1042367</v>
      </c>
      <c r="C4" s="52"/>
      <c r="D4" s="52"/>
      <c r="E4" s="52"/>
      <c r="F4" s="52"/>
      <c r="G4" s="53"/>
      <c r="H4" s="3"/>
      <c r="I4" s="54"/>
      <c r="J4" s="54"/>
      <c r="K4" s="54"/>
      <c r="L4" s="54"/>
      <c r="M4" s="54"/>
      <c r="N4" s="54"/>
      <c r="O4" s="54"/>
      <c r="P4" s="54"/>
      <c r="Q4" s="37"/>
      <c r="R4" s="37"/>
      <c r="S4" s="37"/>
      <c r="T4" s="37"/>
      <c r="U4" s="37"/>
      <c r="V4" s="37"/>
      <c r="W4" s="37"/>
      <c r="X4" s="37"/>
    </row>
    <row r="5" spans="1:24" x14ac:dyDescent="0.35">
      <c r="A5" s="2" t="s">
        <v>4</v>
      </c>
      <c r="B5" s="51"/>
      <c r="C5" s="52"/>
      <c r="D5" s="52"/>
      <c r="E5" s="52"/>
      <c r="F5" s="52"/>
      <c r="G5" s="53"/>
      <c r="H5" s="3"/>
      <c r="I5" s="54"/>
      <c r="J5" s="54"/>
      <c r="K5" s="54"/>
      <c r="L5" s="54"/>
      <c r="M5" s="54"/>
      <c r="N5" s="54"/>
      <c r="O5" s="54"/>
      <c r="P5" s="54"/>
      <c r="Q5" s="37"/>
      <c r="R5" s="37"/>
      <c r="S5" s="37"/>
      <c r="T5" s="37"/>
      <c r="U5" s="37"/>
      <c r="V5" s="37"/>
      <c r="W5" s="37"/>
      <c r="X5" s="37"/>
    </row>
    <row r="6" spans="1:24" x14ac:dyDescent="0.35">
      <c r="A6" s="2" t="s">
        <v>5</v>
      </c>
      <c r="B6" s="51" t="s">
        <v>172</v>
      </c>
      <c r="C6" s="52"/>
      <c r="D6" s="52"/>
      <c r="E6" s="52"/>
      <c r="F6" s="52"/>
      <c r="G6" s="53"/>
      <c r="H6" s="3"/>
      <c r="I6" s="54"/>
      <c r="J6" s="54"/>
      <c r="K6" s="54"/>
      <c r="L6" s="54"/>
      <c r="M6" s="54"/>
      <c r="N6" s="54"/>
      <c r="O6" s="54"/>
      <c r="P6" s="54"/>
      <c r="Q6" s="37"/>
      <c r="R6" s="37"/>
      <c r="S6" s="37"/>
      <c r="T6" s="37"/>
      <c r="U6" s="37"/>
      <c r="V6" s="37"/>
      <c r="W6" s="37"/>
      <c r="X6" s="37"/>
    </row>
    <row r="7" spans="1:24" x14ac:dyDescent="0.35">
      <c r="A7" s="2" t="s">
        <v>6</v>
      </c>
      <c r="B7" s="51" t="s">
        <v>387</v>
      </c>
      <c r="C7" s="52"/>
      <c r="D7" s="52"/>
      <c r="E7" s="52"/>
      <c r="F7" s="52"/>
      <c r="G7" s="53"/>
      <c r="H7" s="3"/>
      <c r="I7" s="54"/>
      <c r="J7" s="54"/>
      <c r="K7" s="54"/>
      <c r="L7" s="54"/>
      <c r="M7" s="54"/>
      <c r="N7" s="54"/>
      <c r="O7" s="54"/>
      <c r="P7" s="54"/>
      <c r="Q7" s="37"/>
      <c r="R7" s="37"/>
      <c r="S7" s="37"/>
      <c r="T7" s="37"/>
      <c r="U7" s="37"/>
      <c r="V7" s="37"/>
      <c r="W7" s="37"/>
      <c r="X7" s="37"/>
    </row>
    <row r="8" spans="1:24" x14ac:dyDescent="0.35">
      <c r="A8" s="2" t="s">
        <v>7</v>
      </c>
      <c r="B8" s="51" t="s">
        <v>384</v>
      </c>
      <c r="C8" s="52"/>
      <c r="D8" s="52"/>
      <c r="E8" s="52"/>
      <c r="F8" s="52"/>
      <c r="G8" s="53"/>
      <c r="H8" s="3"/>
      <c r="I8" s="54"/>
      <c r="J8" s="54"/>
      <c r="K8" s="54"/>
      <c r="L8" s="54"/>
      <c r="M8" s="54"/>
      <c r="N8" s="54"/>
      <c r="O8" s="54"/>
      <c r="P8" s="54"/>
      <c r="Q8" s="37"/>
      <c r="R8" s="37"/>
      <c r="S8" s="37"/>
      <c r="T8" s="37"/>
      <c r="U8" s="37"/>
      <c r="V8" s="37"/>
      <c r="W8" s="37"/>
      <c r="X8" s="37"/>
    </row>
    <row r="9" spans="1:24" x14ac:dyDescent="0.35">
      <c r="A9" s="6"/>
      <c r="B9" s="6"/>
      <c r="C9" s="4"/>
      <c r="D9" s="3"/>
      <c r="E9" s="4"/>
      <c r="F9" s="3"/>
      <c r="G9" s="4"/>
      <c r="H9" s="3"/>
      <c r="I9" s="4"/>
      <c r="J9" s="3"/>
      <c r="K9" s="4"/>
    </row>
    <row r="10" spans="1:24" x14ac:dyDescent="0.35">
      <c r="A10" s="27" t="s">
        <v>8</v>
      </c>
      <c r="B10" s="7">
        <f>SUM(I46)</f>
        <v>0.9107142857142857</v>
      </c>
      <c r="D10" s="3"/>
      <c r="E10" s="4"/>
      <c r="F10" s="3"/>
      <c r="G10" s="4"/>
      <c r="H10" s="3"/>
      <c r="I10" s="4"/>
      <c r="J10" s="3"/>
      <c r="K10" s="4"/>
    </row>
    <row r="11" spans="1:24" x14ac:dyDescent="0.35">
      <c r="A11" s="4"/>
      <c r="B11" s="4"/>
      <c r="C11" s="4"/>
      <c r="D11" s="3"/>
      <c r="E11" s="4"/>
      <c r="F11" s="3"/>
      <c r="G11" s="4"/>
      <c r="H11" s="3"/>
      <c r="I11" s="4"/>
      <c r="J11" s="3"/>
      <c r="K11" s="4"/>
      <c r="R11" s="8"/>
      <c r="S11" s="8"/>
      <c r="T11" s="8"/>
      <c r="U11" s="4"/>
      <c r="V11" s="4"/>
      <c r="W11" s="4"/>
      <c r="X11" s="9" t="s">
        <v>9</v>
      </c>
    </row>
    <row r="12" spans="1:24" x14ac:dyDescent="0.35">
      <c r="A12" s="56" t="s">
        <v>10</v>
      </c>
      <c r="B12" s="57"/>
      <c r="C12" s="11" t="s">
        <v>11</v>
      </c>
      <c r="D12" s="12" t="s">
        <v>85</v>
      </c>
      <c r="E12" s="11" t="s">
        <v>12</v>
      </c>
      <c r="F12" s="12"/>
      <c r="G12" s="11" t="s">
        <v>13</v>
      </c>
      <c r="H12" s="12"/>
      <c r="I12" s="11" t="s">
        <v>14</v>
      </c>
      <c r="J12" s="12" t="s">
        <v>15</v>
      </c>
      <c r="K12" s="11" t="s">
        <v>16</v>
      </c>
      <c r="L12" s="12"/>
      <c r="M12" s="58" t="s">
        <v>0</v>
      </c>
      <c r="N12" s="58"/>
      <c r="O12" s="58"/>
      <c r="P12" s="58"/>
      <c r="R12" s="13">
        <f>IF(D12="X",4,0)</f>
        <v>4</v>
      </c>
      <c r="S12" s="13">
        <f>IF(F12="X",3,0)</f>
        <v>0</v>
      </c>
      <c r="T12" s="13">
        <f>IF(H12="X",2,0)</f>
        <v>0</v>
      </c>
      <c r="U12" s="13">
        <f>IF(J12="X",1,0)</f>
        <v>0</v>
      </c>
      <c r="V12" s="13">
        <f>IF(L12="X",0,0)</f>
        <v>0</v>
      </c>
      <c r="W12" s="4"/>
      <c r="X12" s="13">
        <f>SUM(R12:V12)</f>
        <v>4</v>
      </c>
    </row>
    <row r="13" spans="1:24" x14ac:dyDescent="0.35">
      <c r="A13" s="56" t="s">
        <v>17</v>
      </c>
      <c r="B13" s="57"/>
      <c r="C13" s="11" t="s">
        <v>18</v>
      </c>
      <c r="D13" s="12"/>
      <c r="E13" s="11" t="s">
        <v>19</v>
      </c>
      <c r="F13" s="12" t="s">
        <v>85</v>
      </c>
      <c r="G13" s="11" t="s">
        <v>20</v>
      </c>
      <c r="H13" s="12"/>
      <c r="I13" s="14"/>
      <c r="J13" s="15"/>
      <c r="K13" s="14"/>
      <c r="L13" s="15"/>
      <c r="M13" s="59"/>
      <c r="N13" s="59"/>
      <c r="O13" s="59"/>
      <c r="P13" s="59"/>
      <c r="R13" s="13">
        <f>IF(D13="x",2,0)</f>
        <v>0</v>
      </c>
      <c r="S13" s="13">
        <f>IF(F13="x",1,0)</f>
        <v>1</v>
      </c>
      <c r="T13" s="13">
        <f>IF(H13="x",0,0)</f>
        <v>0</v>
      </c>
      <c r="U13" s="13"/>
      <c r="V13" s="13"/>
      <c r="W13" s="6"/>
      <c r="X13" s="13">
        <f>SUM(R13:V13)</f>
        <v>1</v>
      </c>
    </row>
    <row r="14" spans="1:24" x14ac:dyDescent="0.35">
      <c r="A14" s="5"/>
      <c r="B14" s="26"/>
      <c r="C14" s="14"/>
      <c r="D14" s="15"/>
      <c r="E14" s="14"/>
      <c r="F14" s="15"/>
      <c r="G14" s="14"/>
      <c r="H14" s="15"/>
      <c r="I14" s="4"/>
      <c r="J14" s="3"/>
      <c r="K14" s="4"/>
      <c r="L14" s="3"/>
      <c r="M14" s="59"/>
      <c r="N14" s="59"/>
      <c r="O14" s="59"/>
      <c r="P14" s="59"/>
      <c r="R14" s="13"/>
      <c r="S14" s="13"/>
      <c r="T14" s="13"/>
      <c r="U14" s="13"/>
      <c r="V14" s="13"/>
      <c r="W14" s="4"/>
      <c r="X14" s="13"/>
    </row>
    <row r="15" spans="1:24" x14ac:dyDescent="0.35">
      <c r="A15" s="10" t="s">
        <v>21</v>
      </c>
      <c r="B15" s="10" t="s">
        <v>22</v>
      </c>
      <c r="C15" s="4"/>
      <c r="D15" s="3"/>
      <c r="E15" s="4"/>
      <c r="F15" s="3"/>
      <c r="G15" s="4"/>
      <c r="H15" s="3"/>
      <c r="I15" s="4"/>
      <c r="J15" s="3"/>
      <c r="K15" s="4"/>
      <c r="L15" s="3"/>
      <c r="M15" s="59"/>
      <c r="N15" s="59"/>
      <c r="O15" s="59"/>
      <c r="P15" s="59"/>
      <c r="R15" s="13">
        <f t="shared" ref="R15:R22" si="0">IF(D15="x",10,0)</f>
        <v>0</v>
      </c>
      <c r="S15" s="13">
        <f>IF(F16="x",8,0)</f>
        <v>8</v>
      </c>
      <c r="T15" s="13">
        <f t="shared" ref="T15:T22" si="1">IF(H15="x",5,0)</f>
        <v>0</v>
      </c>
      <c r="U15" s="13">
        <f t="shared" ref="U15:U22" si="2">IF(J15="X",2,0)</f>
        <v>0</v>
      </c>
      <c r="V15" s="13">
        <f t="shared" ref="V15:V22" si="3">IF(L15="X",0,0)</f>
        <v>0</v>
      </c>
      <c r="W15" s="4"/>
      <c r="X15" s="13">
        <f>SUM(R15:V15)</f>
        <v>8</v>
      </c>
    </row>
    <row r="16" spans="1:24" x14ac:dyDescent="0.35">
      <c r="A16" s="16" t="s">
        <v>388</v>
      </c>
      <c r="B16" s="16"/>
      <c r="C16" s="11" t="s">
        <v>11</v>
      </c>
      <c r="D16" s="12"/>
      <c r="E16" s="11" t="s">
        <v>12</v>
      </c>
      <c r="F16" s="12" t="s">
        <v>85</v>
      </c>
      <c r="G16" s="11" t="s">
        <v>13</v>
      </c>
      <c r="H16" s="12"/>
      <c r="I16" s="11" t="s">
        <v>14</v>
      </c>
      <c r="J16" s="12"/>
      <c r="K16" s="11" t="s">
        <v>16</v>
      </c>
      <c r="L16" s="38"/>
      <c r="M16" s="55" t="s">
        <v>389</v>
      </c>
      <c r="N16" s="55"/>
      <c r="O16" s="55"/>
      <c r="P16" s="55"/>
      <c r="R16" s="13">
        <f>IF(D17="x",10,0)</f>
        <v>10</v>
      </c>
      <c r="S16" s="13">
        <f>IF(F17="x",8,0)</f>
        <v>0</v>
      </c>
      <c r="T16" s="13">
        <f t="shared" si="1"/>
        <v>0</v>
      </c>
      <c r="U16" s="13">
        <f t="shared" si="2"/>
        <v>0</v>
      </c>
      <c r="V16" s="13">
        <f t="shared" si="3"/>
        <v>0</v>
      </c>
      <c r="W16" s="4"/>
      <c r="X16" s="13">
        <f t="shared" ref="X16:X20" si="4">SUM(R16:V16)</f>
        <v>10</v>
      </c>
    </row>
    <row r="17" spans="1:24" x14ac:dyDescent="0.35">
      <c r="A17" s="16" t="s">
        <v>390</v>
      </c>
      <c r="B17" s="16"/>
      <c r="C17" s="11" t="s">
        <v>11</v>
      </c>
      <c r="D17" s="12" t="s">
        <v>85</v>
      </c>
      <c r="E17" s="11" t="s">
        <v>12</v>
      </c>
      <c r="F17" s="12"/>
      <c r="G17" s="11" t="s">
        <v>13</v>
      </c>
      <c r="H17" s="12"/>
      <c r="I17" s="11" t="s">
        <v>14</v>
      </c>
      <c r="J17" s="12"/>
      <c r="K17" s="11" t="s">
        <v>16</v>
      </c>
      <c r="L17" s="38"/>
      <c r="M17" s="55" t="s">
        <v>391</v>
      </c>
      <c r="N17" s="55"/>
      <c r="O17" s="55"/>
      <c r="P17" s="55"/>
      <c r="R17" s="13">
        <f>IF(D18="x",10,0)</f>
        <v>0</v>
      </c>
      <c r="S17" s="13">
        <f>IF(F18="x",8,0)</f>
        <v>8</v>
      </c>
      <c r="T17" s="13">
        <f t="shared" si="1"/>
        <v>0</v>
      </c>
      <c r="U17" s="13">
        <f t="shared" si="2"/>
        <v>0</v>
      </c>
      <c r="V17" s="13">
        <f t="shared" si="3"/>
        <v>0</v>
      </c>
      <c r="W17" s="4"/>
      <c r="X17" s="13">
        <f t="shared" si="4"/>
        <v>8</v>
      </c>
    </row>
    <row r="18" spans="1:24" x14ac:dyDescent="0.35">
      <c r="A18" s="16" t="s">
        <v>173</v>
      </c>
      <c r="B18" s="16"/>
      <c r="C18" s="11" t="s">
        <v>11</v>
      </c>
      <c r="D18" s="12"/>
      <c r="E18" s="11" t="s">
        <v>12</v>
      </c>
      <c r="F18" s="12" t="s">
        <v>85</v>
      </c>
      <c r="G18" s="11" t="s">
        <v>13</v>
      </c>
      <c r="H18" s="12"/>
      <c r="I18" s="11" t="s">
        <v>14</v>
      </c>
      <c r="J18" s="12"/>
      <c r="K18" s="11" t="s">
        <v>16</v>
      </c>
      <c r="L18" s="38"/>
      <c r="M18" s="55" t="s">
        <v>392</v>
      </c>
      <c r="N18" s="55"/>
      <c r="O18" s="55"/>
      <c r="P18" s="55"/>
      <c r="R18" s="13">
        <f t="shared" si="0"/>
        <v>0</v>
      </c>
      <c r="S18" s="13">
        <f>IF(F19="x",8,0)</f>
        <v>8</v>
      </c>
      <c r="T18" s="13">
        <f t="shared" si="1"/>
        <v>0</v>
      </c>
      <c r="U18" s="13">
        <f t="shared" si="2"/>
        <v>0</v>
      </c>
      <c r="V18" s="13">
        <f t="shared" si="3"/>
        <v>0</v>
      </c>
      <c r="W18" s="4"/>
      <c r="X18" s="13">
        <f t="shared" si="4"/>
        <v>8</v>
      </c>
    </row>
    <row r="19" spans="1:24" x14ac:dyDescent="0.35">
      <c r="A19" s="16" t="s">
        <v>393</v>
      </c>
      <c r="B19" s="16"/>
      <c r="C19" s="11" t="s">
        <v>11</v>
      </c>
      <c r="D19" s="12"/>
      <c r="E19" s="11" t="s">
        <v>12</v>
      </c>
      <c r="F19" s="12" t="s">
        <v>85</v>
      </c>
      <c r="G19" s="11" t="s">
        <v>368</v>
      </c>
      <c r="H19" s="12"/>
      <c r="I19" s="11" t="s">
        <v>14</v>
      </c>
      <c r="J19" s="12"/>
      <c r="K19" s="11" t="s">
        <v>16</v>
      </c>
      <c r="L19" s="38"/>
      <c r="M19" s="55"/>
      <c r="N19" s="55"/>
      <c r="O19" s="55"/>
      <c r="P19" s="55"/>
      <c r="R19" s="13">
        <f t="shared" si="0"/>
        <v>0</v>
      </c>
      <c r="S19" s="13">
        <f>IF(F20="x",8,0)</f>
        <v>0</v>
      </c>
      <c r="T19" s="13">
        <f t="shared" si="1"/>
        <v>0</v>
      </c>
      <c r="U19" s="13">
        <f t="shared" si="2"/>
        <v>0</v>
      </c>
      <c r="V19" s="13">
        <f t="shared" si="3"/>
        <v>0</v>
      </c>
      <c r="W19" s="4"/>
      <c r="X19" s="13">
        <f t="shared" si="4"/>
        <v>0</v>
      </c>
    </row>
    <row r="20" spans="1:24" x14ac:dyDescent="0.35">
      <c r="A20" s="16"/>
      <c r="B20" s="16"/>
      <c r="C20" s="11" t="s">
        <v>11</v>
      </c>
      <c r="D20" s="12"/>
      <c r="E20" s="11" t="s">
        <v>12</v>
      </c>
      <c r="F20" s="12"/>
      <c r="G20" s="11" t="s">
        <v>13</v>
      </c>
      <c r="H20" s="12"/>
      <c r="I20" s="11" t="s">
        <v>14</v>
      </c>
      <c r="J20" s="12"/>
      <c r="K20" s="11" t="s">
        <v>16</v>
      </c>
      <c r="L20" s="38"/>
      <c r="M20" s="55"/>
      <c r="N20" s="55"/>
      <c r="O20" s="55"/>
      <c r="P20" s="55"/>
      <c r="R20" s="13">
        <f t="shared" si="0"/>
        <v>0</v>
      </c>
      <c r="S20" s="13">
        <f>IF(F20="x",8,0)</f>
        <v>0</v>
      </c>
      <c r="T20" s="13">
        <f t="shared" si="1"/>
        <v>0</v>
      </c>
      <c r="U20" s="13">
        <f t="shared" si="2"/>
        <v>0</v>
      </c>
      <c r="V20" s="13">
        <f t="shared" si="3"/>
        <v>0</v>
      </c>
      <c r="W20" s="4"/>
      <c r="X20" s="13">
        <f t="shared" si="4"/>
        <v>0</v>
      </c>
    </row>
    <row r="21" spans="1:24" x14ac:dyDescent="0.35">
      <c r="A21" s="17"/>
      <c r="B21" s="17"/>
      <c r="C21" s="11" t="s">
        <v>11</v>
      </c>
      <c r="D21" s="12"/>
      <c r="E21" s="11" t="s">
        <v>12</v>
      </c>
      <c r="F21" s="12"/>
      <c r="G21" s="11" t="s">
        <v>13</v>
      </c>
      <c r="H21" s="12"/>
      <c r="I21" s="11" t="s">
        <v>14</v>
      </c>
      <c r="J21" s="12"/>
      <c r="K21" s="11" t="s">
        <v>16</v>
      </c>
      <c r="L21" s="38"/>
      <c r="M21" s="55"/>
      <c r="N21" s="55"/>
      <c r="O21" s="55"/>
      <c r="P21" s="55"/>
      <c r="R21" s="13">
        <f t="shared" si="0"/>
        <v>0</v>
      </c>
      <c r="S21" s="13">
        <f t="shared" ref="S21:S22" si="5">IF(F21="x",8,0)</f>
        <v>0</v>
      </c>
      <c r="T21" s="13">
        <f t="shared" si="1"/>
        <v>0</v>
      </c>
      <c r="U21" s="13">
        <f t="shared" si="2"/>
        <v>0</v>
      </c>
      <c r="V21" s="13">
        <f t="shared" si="3"/>
        <v>0</v>
      </c>
      <c r="W21" s="4"/>
      <c r="X21" s="13">
        <f>SUM(R21:V21)</f>
        <v>0</v>
      </c>
    </row>
    <row r="22" spans="1:24" x14ac:dyDescent="0.35">
      <c r="A22" s="18"/>
      <c r="B22" s="18"/>
      <c r="C22" s="11" t="s">
        <v>11</v>
      </c>
      <c r="D22" s="12"/>
      <c r="E22" s="11" t="s">
        <v>12</v>
      </c>
      <c r="F22" s="12"/>
      <c r="G22" s="11" t="s">
        <v>13</v>
      </c>
      <c r="H22" s="12"/>
      <c r="I22" s="11" t="s">
        <v>14</v>
      </c>
      <c r="J22" s="12"/>
      <c r="K22" s="11" t="s">
        <v>16</v>
      </c>
      <c r="L22" s="38"/>
      <c r="M22" s="55"/>
      <c r="N22" s="55"/>
      <c r="O22" s="55"/>
      <c r="P22" s="55"/>
      <c r="R22" s="13">
        <f t="shared" si="0"/>
        <v>0</v>
      </c>
      <c r="S22" s="13">
        <f t="shared" si="5"/>
        <v>0</v>
      </c>
      <c r="T22" s="13">
        <f t="shared" si="1"/>
        <v>0</v>
      </c>
      <c r="U22" s="13">
        <f t="shared" si="2"/>
        <v>0</v>
      </c>
      <c r="V22" s="13">
        <f t="shared" si="3"/>
        <v>0</v>
      </c>
      <c r="W22" s="4"/>
      <c r="X22" s="13">
        <f>SUM(R22:V22)</f>
        <v>0</v>
      </c>
    </row>
    <row r="23" spans="1:24" x14ac:dyDescent="0.35">
      <c r="A23" s="60" t="s">
        <v>24</v>
      </c>
      <c r="B23" s="61"/>
      <c r="C23" s="62"/>
      <c r="D23" s="62"/>
      <c r="E23" s="62"/>
      <c r="F23" s="62"/>
      <c r="G23" s="62"/>
      <c r="H23" s="62"/>
      <c r="I23" s="62"/>
      <c r="J23" s="62"/>
      <c r="K23" s="63"/>
      <c r="L23" s="12">
        <v>4</v>
      </c>
      <c r="M23" s="58"/>
      <c r="N23" s="58"/>
      <c r="O23" s="58"/>
      <c r="P23" s="58"/>
      <c r="R23" s="13"/>
      <c r="S23" s="13"/>
      <c r="T23" s="13"/>
      <c r="U23" s="13"/>
      <c r="V23" s="13"/>
      <c r="W23" s="4"/>
      <c r="X23" s="13">
        <f>SUM(X15:X22)/L23</f>
        <v>8.5</v>
      </c>
    </row>
    <row r="24" spans="1:24" x14ac:dyDescent="0.35">
      <c r="A24" s="5"/>
      <c r="B24" s="5"/>
      <c r="C24" s="19"/>
      <c r="D24" s="20"/>
      <c r="E24" s="19"/>
      <c r="F24" s="20"/>
      <c r="G24" s="19"/>
      <c r="H24" s="20"/>
      <c r="I24" s="4"/>
      <c r="J24" s="3"/>
      <c r="K24" s="4"/>
      <c r="M24" s="55"/>
      <c r="N24" s="55"/>
      <c r="O24" s="55"/>
      <c r="P24" s="55"/>
      <c r="R24" s="8"/>
      <c r="S24" s="8"/>
      <c r="T24" s="8"/>
      <c r="U24" s="13"/>
      <c r="V24" s="8"/>
      <c r="W24" s="21"/>
      <c r="X24" s="13"/>
    </row>
    <row r="25" spans="1:24" x14ac:dyDescent="0.35">
      <c r="A25" s="56" t="s">
        <v>25</v>
      </c>
      <c r="B25" s="57"/>
      <c r="C25" s="11" t="s">
        <v>26</v>
      </c>
      <c r="D25" s="12" t="s">
        <v>85</v>
      </c>
      <c r="E25" s="11" t="s">
        <v>27</v>
      </c>
      <c r="F25" s="12"/>
      <c r="G25" s="11" t="s">
        <v>28</v>
      </c>
      <c r="H25" s="12" t="s">
        <v>15</v>
      </c>
      <c r="I25" s="4"/>
      <c r="J25" s="3"/>
      <c r="K25" s="4"/>
      <c r="M25" s="55"/>
      <c r="N25" s="55"/>
      <c r="O25" s="55"/>
      <c r="P25" s="55"/>
      <c r="R25" s="13">
        <f>IF(D25="x",2,0)</f>
        <v>2</v>
      </c>
      <c r="S25" s="13">
        <f>IF(F25="x",1,0)</f>
        <v>0</v>
      </c>
      <c r="T25" s="13">
        <f>IF(H25="x",0,0)</f>
        <v>0</v>
      </c>
      <c r="U25" s="13"/>
      <c r="V25" s="4"/>
      <c r="W25" s="4"/>
      <c r="X25" s="13">
        <f t="shared" ref="X25:X29" si="6">SUM(R25:V25)</f>
        <v>2</v>
      </c>
    </row>
    <row r="26" spans="1:24" x14ac:dyDescent="0.35">
      <c r="A26" s="56" t="s">
        <v>29</v>
      </c>
      <c r="B26" s="57"/>
      <c r="C26" s="11" t="s">
        <v>30</v>
      </c>
      <c r="D26" s="12" t="s">
        <v>85</v>
      </c>
      <c r="E26" s="11" t="s">
        <v>28</v>
      </c>
      <c r="F26" s="12"/>
      <c r="G26" s="4"/>
      <c r="H26" s="3"/>
      <c r="I26" s="4" t="s">
        <v>31</v>
      </c>
      <c r="J26" s="3"/>
      <c r="K26" s="4"/>
      <c r="M26" s="55"/>
      <c r="N26" s="55"/>
      <c r="O26" s="55"/>
      <c r="P26" s="55"/>
      <c r="R26" s="13">
        <f>IF(D26="x",1,0)</f>
        <v>1</v>
      </c>
      <c r="S26" s="13">
        <f>IF(F26="x",0,0)</f>
        <v>0</v>
      </c>
      <c r="T26" s="13"/>
      <c r="U26" s="13"/>
      <c r="V26" s="4"/>
      <c r="W26" s="4"/>
      <c r="X26" s="13">
        <f t="shared" si="6"/>
        <v>1</v>
      </c>
    </row>
    <row r="27" spans="1:24" x14ac:dyDescent="0.35">
      <c r="A27" s="56" t="s">
        <v>32</v>
      </c>
      <c r="B27" s="57"/>
      <c r="C27" s="11" t="s">
        <v>11</v>
      </c>
      <c r="D27" s="12" t="s">
        <v>85</v>
      </c>
      <c r="E27" s="11" t="s">
        <v>12</v>
      </c>
      <c r="F27" s="12"/>
      <c r="G27" s="22" t="s">
        <v>13</v>
      </c>
      <c r="H27" s="12"/>
      <c r="I27" s="11" t="s">
        <v>14</v>
      </c>
      <c r="J27" s="12" t="s">
        <v>15</v>
      </c>
      <c r="K27" s="4"/>
      <c r="M27" s="55"/>
      <c r="N27" s="55"/>
      <c r="O27" s="55"/>
      <c r="P27" s="55"/>
      <c r="R27" s="13">
        <f>IF(D27="x",3,0)</f>
        <v>3</v>
      </c>
      <c r="S27" s="13">
        <f>IF(F27="x",2,0)</f>
        <v>0</v>
      </c>
      <c r="T27" s="13">
        <f>IF(H27="x",1,0)</f>
        <v>0</v>
      </c>
      <c r="U27" s="13">
        <f>IF(J27="X",0,0)</f>
        <v>0</v>
      </c>
      <c r="V27" s="4"/>
      <c r="W27" s="4"/>
      <c r="X27" s="13">
        <f t="shared" si="6"/>
        <v>3</v>
      </c>
    </row>
    <row r="28" spans="1:24" x14ac:dyDescent="0.35">
      <c r="A28" s="56" t="s">
        <v>33</v>
      </c>
      <c r="B28" s="57"/>
      <c r="C28" s="11" t="s">
        <v>12</v>
      </c>
      <c r="D28" s="12" t="s">
        <v>85</v>
      </c>
      <c r="E28" s="11" t="s">
        <v>34</v>
      </c>
      <c r="F28" s="12"/>
      <c r="G28" s="11" t="s">
        <v>14</v>
      </c>
      <c r="H28" s="12" t="s">
        <v>15</v>
      </c>
      <c r="I28" s="4"/>
      <c r="J28" s="3"/>
      <c r="K28" s="4"/>
      <c r="M28" s="55"/>
      <c r="N28" s="55"/>
      <c r="O28" s="55"/>
      <c r="P28" s="55"/>
      <c r="R28" s="13">
        <f>IF(D28="x",2,0)</f>
        <v>2</v>
      </c>
      <c r="S28" s="13">
        <f>IF(F28="x",1,0)</f>
        <v>0</v>
      </c>
      <c r="T28" s="13">
        <f>IF(H28="x",0,0)</f>
        <v>0</v>
      </c>
      <c r="U28" s="13"/>
      <c r="V28" s="4"/>
      <c r="W28" s="4"/>
      <c r="X28" s="13">
        <f t="shared" si="6"/>
        <v>2</v>
      </c>
    </row>
    <row r="29" spans="1:24" x14ac:dyDescent="0.35">
      <c r="A29" s="65" t="s">
        <v>35</v>
      </c>
      <c r="B29" s="66"/>
      <c r="C29" s="11" t="s">
        <v>12</v>
      </c>
      <c r="D29" s="12" t="s">
        <v>85</v>
      </c>
      <c r="E29" s="11" t="s">
        <v>34</v>
      </c>
      <c r="F29" s="12"/>
      <c r="G29" s="11" t="s">
        <v>14</v>
      </c>
      <c r="H29" s="12"/>
      <c r="I29" s="4"/>
      <c r="J29" s="3"/>
      <c r="K29" s="4"/>
      <c r="M29" s="55"/>
      <c r="N29" s="55"/>
      <c r="O29" s="55"/>
      <c r="P29" s="55"/>
      <c r="R29" s="13">
        <f>IF(D29="x",2,0)</f>
        <v>2</v>
      </c>
      <c r="S29" s="13">
        <f>IF(F29="x",1,0)</f>
        <v>0</v>
      </c>
      <c r="T29" s="13">
        <f>IF(H29="x",0,0)</f>
        <v>0</v>
      </c>
      <c r="U29" s="13">
        <f>IF(J29="X",2,0)</f>
        <v>0</v>
      </c>
      <c r="V29" s="4"/>
      <c r="W29" s="4"/>
      <c r="X29" s="13">
        <f t="shared" si="6"/>
        <v>2</v>
      </c>
    </row>
    <row r="30" spans="1:24" x14ac:dyDescent="0.35">
      <c r="A30" s="56" t="s">
        <v>36</v>
      </c>
      <c r="B30" s="57"/>
      <c r="C30" s="11" t="s">
        <v>37</v>
      </c>
      <c r="D30" s="12" t="s">
        <v>85</v>
      </c>
      <c r="E30" s="11" t="s">
        <v>34</v>
      </c>
      <c r="F30" s="12"/>
      <c r="G30" s="11" t="s">
        <v>38</v>
      </c>
      <c r="H30" s="12"/>
      <c r="I30" s="4"/>
      <c r="J30" s="3"/>
      <c r="K30" s="4"/>
      <c r="M30" s="55" t="s">
        <v>394</v>
      </c>
      <c r="N30" s="55"/>
      <c r="O30" s="55"/>
      <c r="P30" s="55"/>
      <c r="R30" s="13">
        <f>IF(D30="x",2,0)</f>
        <v>2</v>
      </c>
      <c r="S30" s="13">
        <f>IF(F30="x",1,0)</f>
        <v>0</v>
      </c>
      <c r="T30" s="13">
        <f>IF(H30="x",0,0)</f>
        <v>0</v>
      </c>
      <c r="U30" s="13">
        <f>IF(J30="X",2,0)</f>
        <v>0</v>
      </c>
      <c r="V30" s="4"/>
      <c r="W30" s="4"/>
      <c r="X30" s="13">
        <f t="shared" ref="X30" si="7">SUM(R30:V30)</f>
        <v>2</v>
      </c>
    </row>
    <row r="31" spans="1:24" x14ac:dyDescent="0.35">
      <c r="A31" s="4"/>
      <c r="B31" s="4"/>
      <c r="C31" s="4"/>
      <c r="D31" s="3"/>
      <c r="E31" s="4"/>
      <c r="F31" s="3"/>
      <c r="G31" s="4"/>
      <c r="H31" s="3"/>
      <c r="I31" s="4"/>
      <c r="J31" s="3"/>
      <c r="K31" s="4"/>
      <c r="M31" s="58"/>
      <c r="N31" s="58"/>
      <c r="O31" s="58"/>
      <c r="P31" s="58"/>
      <c r="R31" s="13"/>
      <c r="S31" s="13"/>
      <c r="T31" s="13"/>
      <c r="U31" s="13"/>
      <c r="V31" s="4"/>
      <c r="W31" s="4"/>
      <c r="X31" s="13"/>
    </row>
    <row r="32" spans="1:24" x14ac:dyDescent="0.35">
      <c r="A32" s="64" t="s">
        <v>39</v>
      </c>
      <c r="B32" s="64"/>
      <c r="C32" s="11" t="s">
        <v>40</v>
      </c>
      <c r="D32" s="29" t="b">
        <v>1</v>
      </c>
      <c r="E32" s="11" t="s">
        <v>41</v>
      </c>
      <c r="F32" s="29" t="b">
        <v>1</v>
      </c>
      <c r="G32" s="11" t="s">
        <v>42</v>
      </c>
      <c r="H32" s="29" t="b">
        <v>1</v>
      </c>
      <c r="I32" s="11" t="s">
        <v>43</v>
      </c>
      <c r="J32" s="29" t="b">
        <v>1</v>
      </c>
      <c r="K32" s="11" t="s">
        <v>44</v>
      </c>
      <c r="L32" s="30" t="b">
        <v>0</v>
      </c>
      <c r="M32" s="11" t="s">
        <v>45</v>
      </c>
      <c r="N32" s="28" t="s">
        <v>274</v>
      </c>
      <c r="O32" s="11" t="s">
        <v>47</v>
      </c>
      <c r="P32" s="30" t="b">
        <v>0</v>
      </c>
      <c r="R32" s="13"/>
      <c r="S32" s="13"/>
      <c r="T32" s="13"/>
      <c r="U32" s="13"/>
      <c r="V32" s="4"/>
      <c r="W32" s="4"/>
      <c r="X32" s="13"/>
    </row>
    <row r="33" spans="1:24" x14ac:dyDescent="0.35">
      <c r="A33" s="64" t="s">
        <v>48</v>
      </c>
      <c r="B33" s="64"/>
      <c r="C33" s="11" t="s">
        <v>11</v>
      </c>
      <c r="D33" s="29" t="b">
        <v>1</v>
      </c>
      <c r="E33" s="11" t="s">
        <v>12</v>
      </c>
      <c r="F33" s="29" t="b">
        <v>0</v>
      </c>
      <c r="G33" s="11" t="s">
        <v>13</v>
      </c>
      <c r="H33" s="29" t="b">
        <v>0</v>
      </c>
      <c r="I33" s="11" t="s">
        <v>14</v>
      </c>
      <c r="J33" s="29" t="b">
        <v>0</v>
      </c>
      <c r="K33" s="11" t="s">
        <v>16</v>
      </c>
      <c r="L33" s="30" t="b">
        <v>0</v>
      </c>
      <c r="M33" s="67" t="s">
        <v>395</v>
      </c>
      <c r="N33" s="67"/>
      <c r="O33" s="67"/>
      <c r="P33" s="67"/>
      <c r="R33" s="13"/>
      <c r="S33" s="13"/>
      <c r="T33" s="13"/>
      <c r="U33" s="13"/>
      <c r="V33" s="4"/>
      <c r="W33" s="4"/>
      <c r="X33" s="13"/>
    </row>
    <row r="34" spans="1:24" x14ac:dyDescent="0.35">
      <c r="A34" s="64" t="s">
        <v>50</v>
      </c>
      <c r="B34" s="64"/>
      <c r="C34" s="68"/>
      <c r="D34" s="68"/>
      <c r="E34" s="68"/>
      <c r="F34" s="68"/>
      <c r="G34" s="68"/>
      <c r="H34" s="68"/>
      <c r="I34" s="68"/>
      <c r="J34" s="68"/>
      <c r="K34" s="68"/>
      <c r="L34" s="68"/>
      <c r="M34" s="69"/>
      <c r="N34" s="70"/>
      <c r="O34" s="4"/>
      <c r="P34" s="4"/>
      <c r="R34" s="13"/>
      <c r="S34" s="13"/>
      <c r="T34" s="13"/>
      <c r="U34" s="13"/>
      <c r="V34" s="4"/>
      <c r="W34" s="4"/>
      <c r="X34" s="13"/>
    </row>
    <row r="35" spans="1:24" x14ac:dyDescent="0.35">
      <c r="A35" s="64" t="s">
        <v>51</v>
      </c>
      <c r="B35" s="64"/>
      <c r="C35" s="22" t="s">
        <v>52</v>
      </c>
      <c r="D35" s="33" t="b">
        <v>0</v>
      </c>
      <c r="E35" s="22" t="s">
        <v>53</v>
      </c>
      <c r="F35" s="33" t="b">
        <v>1</v>
      </c>
      <c r="G35" s="22" t="s">
        <v>54</v>
      </c>
      <c r="H35" s="33" t="b">
        <v>1</v>
      </c>
      <c r="I35" s="11" t="s">
        <v>55</v>
      </c>
      <c r="J35" s="29" t="b">
        <v>0</v>
      </c>
      <c r="K35" s="11" t="s">
        <v>56</v>
      </c>
      <c r="L35" s="30" t="b">
        <v>0</v>
      </c>
      <c r="M35" s="31" t="s">
        <v>57</v>
      </c>
      <c r="N35" s="30" t="b">
        <v>0</v>
      </c>
      <c r="R35" s="13"/>
      <c r="S35" s="13"/>
      <c r="T35" s="13"/>
      <c r="U35" s="13"/>
      <c r="V35" s="4"/>
      <c r="W35" s="4"/>
      <c r="X35" s="13"/>
    </row>
    <row r="36" spans="1:24" x14ac:dyDescent="0.35">
      <c r="A36" s="64" t="s">
        <v>58</v>
      </c>
      <c r="B36" s="64"/>
      <c r="C36" s="34" t="s">
        <v>59</v>
      </c>
      <c r="D36" s="35" t="b">
        <v>1</v>
      </c>
      <c r="E36" s="34" t="s">
        <v>60</v>
      </c>
      <c r="F36" s="36" t="b">
        <v>0</v>
      </c>
      <c r="G36" s="4" t="s">
        <v>61</v>
      </c>
      <c r="H36" s="36" t="b">
        <v>0</v>
      </c>
      <c r="I36" s="34" t="s">
        <v>62</v>
      </c>
      <c r="J36" s="29" t="b">
        <v>1</v>
      </c>
      <c r="K36" s="4"/>
      <c r="M36" s="1"/>
      <c r="R36" s="13"/>
      <c r="S36" s="13"/>
      <c r="T36" s="13"/>
      <c r="U36" s="13"/>
      <c r="V36" s="4"/>
      <c r="W36" s="4"/>
      <c r="X36" s="13"/>
    </row>
    <row r="37" spans="1:24" x14ac:dyDescent="0.35">
      <c r="A37" s="64" t="s">
        <v>63</v>
      </c>
      <c r="B37" s="64"/>
      <c r="C37" s="68" t="s">
        <v>396</v>
      </c>
      <c r="D37" s="68"/>
      <c r="E37" s="68"/>
      <c r="F37" s="68"/>
      <c r="G37" s="68"/>
      <c r="H37" s="68"/>
      <c r="I37" s="68"/>
      <c r="J37" s="68"/>
      <c r="K37" s="68"/>
      <c r="L37" s="68"/>
      <c r="M37" s="68"/>
      <c r="N37" s="68"/>
      <c r="O37" s="4"/>
      <c r="P37" s="4"/>
      <c r="R37" s="13"/>
      <c r="S37" s="13"/>
      <c r="T37" s="13"/>
      <c r="U37" s="13"/>
      <c r="V37" s="4"/>
      <c r="W37" s="4"/>
      <c r="X37" s="13"/>
    </row>
    <row r="38" spans="1:24" x14ac:dyDescent="0.35">
      <c r="A38" s="64" t="s">
        <v>64</v>
      </c>
      <c r="B38" s="64"/>
      <c r="C38" s="68" t="s">
        <v>397</v>
      </c>
      <c r="D38" s="68"/>
      <c r="E38" s="68"/>
      <c r="F38" s="68"/>
      <c r="G38" s="68"/>
      <c r="H38" s="68"/>
      <c r="I38" s="68"/>
      <c r="J38" s="68"/>
      <c r="K38" s="68"/>
      <c r="L38" s="68"/>
      <c r="M38" s="68"/>
      <c r="N38" s="68"/>
      <c r="R38" s="13"/>
      <c r="S38" s="13"/>
      <c r="T38" s="13"/>
      <c r="U38" s="13"/>
      <c r="V38" s="4"/>
      <c r="W38" s="4"/>
      <c r="X38" s="13"/>
    </row>
    <row r="39" spans="1:24" x14ac:dyDescent="0.35">
      <c r="A39" s="65" t="s">
        <v>65</v>
      </c>
      <c r="B39" s="66"/>
      <c r="C39" s="22"/>
      <c r="D39" s="4"/>
      <c r="E39" s="4"/>
      <c r="F39" s="4"/>
      <c r="G39" s="4"/>
      <c r="H39" s="4"/>
      <c r="I39" s="4"/>
      <c r="J39" s="4"/>
      <c r="K39" s="4"/>
      <c r="L39" s="4"/>
      <c r="M39" s="4"/>
      <c r="N39" s="4"/>
      <c r="R39" s="13"/>
      <c r="S39" s="13"/>
      <c r="T39" s="13"/>
      <c r="U39" s="13"/>
      <c r="V39" s="4"/>
      <c r="W39" s="4"/>
      <c r="X39" s="13"/>
    </row>
    <row r="40" spans="1:24" x14ac:dyDescent="0.35">
      <c r="A40" s="65" t="s">
        <v>66</v>
      </c>
      <c r="B40" s="66"/>
      <c r="C40" s="22" t="s">
        <v>398</v>
      </c>
      <c r="D40" s="4"/>
      <c r="E40" s="4"/>
      <c r="F40" s="4"/>
      <c r="G40" s="4"/>
      <c r="H40" s="4"/>
      <c r="I40" s="4"/>
      <c r="J40" s="4"/>
      <c r="K40" s="4"/>
      <c r="L40" s="4"/>
      <c r="M40" s="4"/>
      <c r="N40" s="4"/>
      <c r="R40" s="13"/>
      <c r="S40" s="13"/>
      <c r="T40" s="13"/>
      <c r="U40" s="13"/>
      <c r="V40" s="4"/>
      <c r="W40" s="4"/>
      <c r="X40" s="13"/>
    </row>
    <row r="41" spans="1:24" x14ac:dyDescent="0.35">
      <c r="A41" s="64" t="s">
        <v>67</v>
      </c>
      <c r="B41" s="64"/>
      <c r="C41" s="22">
        <v>2010</v>
      </c>
      <c r="D41" s="71"/>
      <c r="E41" s="71"/>
      <c r="F41" s="71"/>
      <c r="G41" s="71"/>
      <c r="H41" s="71"/>
      <c r="I41" s="71"/>
      <c r="J41" s="71"/>
      <c r="K41" s="71"/>
      <c r="L41" s="71"/>
      <c r="M41" s="71"/>
      <c r="N41" s="71"/>
      <c r="R41" s="13"/>
      <c r="S41" s="13"/>
      <c r="T41" s="13"/>
      <c r="U41" s="13"/>
      <c r="V41" s="4"/>
      <c r="W41" s="4"/>
      <c r="X41" s="13"/>
    </row>
    <row r="42" spans="1:24" x14ac:dyDescent="0.35">
      <c r="A42" s="64" t="s">
        <v>68</v>
      </c>
      <c r="B42" s="64"/>
      <c r="C42" s="11"/>
      <c r="D42" s="64" t="s">
        <v>69</v>
      </c>
      <c r="E42" s="64"/>
      <c r="F42" s="64"/>
      <c r="G42" s="64"/>
      <c r="H42" s="64"/>
      <c r="I42" s="64"/>
      <c r="J42" s="64"/>
      <c r="K42" s="64"/>
      <c r="L42" s="64"/>
      <c r="M42" s="64"/>
      <c r="N42" s="64"/>
      <c r="R42" s="13"/>
      <c r="S42" s="13"/>
      <c r="T42" s="13"/>
      <c r="U42" s="13"/>
      <c r="V42" s="4"/>
      <c r="W42" s="4"/>
      <c r="X42" s="13"/>
    </row>
    <row r="43" spans="1:24" x14ac:dyDescent="0.35">
      <c r="A43" s="65" t="s">
        <v>70</v>
      </c>
      <c r="B43" s="66"/>
      <c r="C43" s="11">
        <v>2023</v>
      </c>
      <c r="D43" s="64" t="s">
        <v>399</v>
      </c>
      <c r="E43" s="64"/>
      <c r="F43" s="64"/>
      <c r="G43" s="64"/>
      <c r="H43" s="64"/>
      <c r="I43" s="64"/>
      <c r="J43" s="64"/>
      <c r="K43" s="64"/>
      <c r="L43" s="64"/>
      <c r="M43" s="64"/>
      <c r="N43" s="64"/>
      <c r="R43" s="13"/>
      <c r="S43" s="13"/>
      <c r="T43" s="13"/>
      <c r="U43" s="13"/>
      <c r="V43" s="4"/>
      <c r="W43" s="4"/>
      <c r="X43" s="13"/>
    </row>
    <row r="44" spans="1:24" x14ac:dyDescent="0.35">
      <c r="A44" s="4"/>
      <c r="B44" s="4"/>
      <c r="C44" s="4"/>
      <c r="D44" s="3"/>
      <c r="E44" s="4"/>
      <c r="F44" s="3"/>
      <c r="G44" s="4"/>
      <c r="H44" s="3"/>
      <c r="I44" s="4"/>
      <c r="J44" s="3"/>
      <c r="K44" s="4"/>
      <c r="R44" s="13"/>
      <c r="S44" s="13"/>
      <c r="T44" s="13"/>
      <c r="U44" s="13"/>
      <c r="V44" s="4"/>
      <c r="W44" s="4"/>
      <c r="X44" s="13"/>
    </row>
    <row r="45" spans="1:24" x14ac:dyDescent="0.35">
      <c r="A45" s="4"/>
      <c r="B45" s="4"/>
      <c r="C45" s="4"/>
      <c r="D45" s="3"/>
      <c r="E45" s="4"/>
      <c r="F45" s="3"/>
      <c r="G45" s="4"/>
      <c r="H45" s="3"/>
      <c r="I45" s="4"/>
      <c r="J45" s="3"/>
      <c r="K45" s="4"/>
      <c r="R45" s="13"/>
      <c r="S45" s="13"/>
      <c r="T45" s="13"/>
      <c r="U45" s="13"/>
      <c r="V45" s="4"/>
      <c r="W45" s="4"/>
      <c r="X45" s="13"/>
    </row>
    <row r="46" spans="1:24" x14ac:dyDescent="0.35">
      <c r="A46" s="23" t="s">
        <v>71</v>
      </c>
      <c r="B46" s="23" t="s">
        <v>72</v>
      </c>
      <c r="D46" s="3"/>
      <c r="E46" s="4"/>
      <c r="F46" s="3"/>
      <c r="G46" s="4"/>
      <c r="H46" s="3"/>
      <c r="I46" s="24">
        <f>SUM(X46/28)</f>
        <v>0.9107142857142857</v>
      </c>
      <c r="J46" s="25"/>
      <c r="K46" s="4"/>
      <c r="R46" s="8"/>
      <c r="S46" s="8"/>
      <c r="T46" s="8"/>
      <c r="U46" s="4"/>
      <c r="V46" s="4"/>
      <c r="W46" s="4"/>
      <c r="X46" s="13">
        <f>SUM(X30+X29+X28+X27+X26+X25+X23+X13+X12)</f>
        <v>25.5</v>
      </c>
    </row>
    <row r="47" spans="1:24" x14ac:dyDescent="0.35">
      <c r="A47" s="11" t="s">
        <v>73</v>
      </c>
      <c r="B47" s="11" t="s">
        <v>11</v>
      </c>
      <c r="D47" s="3"/>
      <c r="E47" s="4"/>
      <c r="F47" s="3"/>
      <c r="G47" s="4"/>
      <c r="H47" s="3"/>
      <c r="I47" s="4"/>
      <c r="J47" s="3"/>
      <c r="K47" s="4"/>
    </row>
    <row r="48" spans="1:24" x14ac:dyDescent="0.35">
      <c r="A48" s="11" t="s">
        <v>74</v>
      </c>
      <c r="B48" s="11" t="s">
        <v>12</v>
      </c>
      <c r="D48" s="3"/>
      <c r="E48" s="4"/>
      <c r="F48" s="3"/>
      <c r="G48" s="4"/>
      <c r="H48" s="3"/>
      <c r="I48" s="4"/>
      <c r="J48" s="3"/>
      <c r="K48" s="4"/>
    </row>
    <row r="49" spans="1:11" x14ac:dyDescent="0.35">
      <c r="A49" s="11" t="s">
        <v>75</v>
      </c>
      <c r="B49" s="11" t="s">
        <v>13</v>
      </c>
      <c r="D49" s="3"/>
      <c r="E49" s="4"/>
      <c r="F49" s="3"/>
      <c r="G49" s="4"/>
      <c r="H49" s="3"/>
      <c r="I49" s="4"/>
      <c r="J49" s="3"/>
      <c r="K49" s="4"/>
    </row>
    <row r="50" spans="1:11" x14ac:dyDescent="0.35">
      <c r="A50" s="11" t="s">
        <v>76</v>
      </c>
      <c r="B50" s="11" t="s">
        <v>14</v>
      </c>
      <c r="D50" s="3"/>
      <c r="E50" s="4"/>
      <c r="F50" s="3"/>
      <c r="G50" s="4"/>
      <c r="H50" s="3"/>
      <c r="I50" s="4"/>
      <c r="J50" s="3"/>
      <c r="K50" s="4"/>
    </row>
    <row r="51" spans="1:11" x14ac:dyDescent="0.35">
      <c r="A51" s="11" t="s">
        <v>77</v>
      </c>
      <c r="B51" s="11" t="s">
        <v>16</v>
      </c>
      <c r="D51" s="3"/>
      <c r="E51" s="4"/>
      <c r="F51" s="3"/>
      <c r="G51" s="4"/>
      <c r="H51" s="3"/>
      <c r="I51" s="4"/>
      <c r="J51" s="3"/>
      <c r="K51" s="4"/>
    </row>
    <row r="53" spans="1:11" x14ac:dyDescent="0.35">
      <c r="A53" s="32" t="s">
        <v>51</v>
      </c>
      <c r="B53" s="72" t="s">
        <v>71</v>
      </c>
      <c r="C53" s="72"/>
      <c r="D53" s="72"/>
      <c r="E53" s="72"/>
    </row>
    <row r="54" spans="1:11" x14ac:dyDescent="0.35">
      <c r="A54" s="11" t="s">
        <v>52</v>
      </c>
      <c r="B54" s="68" t="s">
        <v>78</v>
      </c>
      <c r="C54" s="68"/>
      <c r="D54" s="68"/>
      <c r="E54" s="68"/>
    </row>
    <row r="55" spans="1:11" x14ac:dyDescent="0.35">
      <c r="A55" s="11" t="s">
        <v>53</v>
      </c>
      <c r="B55" s="68"/>
      <c r="C55" s="68"/>
      <c r="D55" s="68"/>
      <c r="E55" s="68"/>
    </row>
    <row r="56" spans="1:11" x14ac:dyDescent="0.35">
      <c r="A56" s="11" t="s">
        <v>54</v>
      </c>
      <c r="B56" s="68"/>
      <c r="C56" s="68"/>
      <c r="D56" s="68"/>
      <c r="E56" s="68"/>
    </row>
    <row r="57" spans="1:11" x14ac:dyDescent="0.35">
      <c r="A57" s="11" t="s">
        <v>55</v>
      </c>
      <c r="B57" s="68"/>
      <c r="C57" s="68"/>
      <c r="D57" s="68"/>
      <c r="E57" s="68"/>
    </row>
    <row r="58" spans="1:11" x14ac:dyDescent="0.35">
      <c r="A58" s="11" t="s">
        <v>56</v>
      </c>
      <c r="B58" s="68" t="s">
        <v>79</v>
      </c>
      <c r="C58" s="68"/>
      <c r="D58" s="68"/>
      <c r="E58" s="68"/>
    </row>
    <row r="59" spans="1:11" x14ac:dyDescent="0.35">
      <c r="A59" s="11" t="s">
        <v>57</v>
      </c>
      <c r="B59" s="68" t="s">
        <v>80</v>
      </c>
      <c r="C59" s="68"/>
      <c r="D59" s="68"/>
      <c r="E59" s="68"/>
    </row>
    <row r="60" spans="1:11" x14ac:dyDescent="0.35">
      <c r="B60" s="4"/>
    </row>
    <row r="61" spans="1:11" x14ac:dyDescent="0.35">
      <c r="B61" s="4"/>
    </row>
    <row r="62" spans="1:11" x14ac:dyDescent="0.35">
      <c r="A62" s="4"/>
      <c r="B62" s="4"/>
    </row>
    <row r="63" spans="1:11" x14ac:dyDescent="0.35">
      <c r="A63" s="4"/>
      <c r="B63" s="4"/>
    </row>
    <row r="64" spans="1:11" x14ac:dyDescent="0.35">
      <c r="A64" s="6"/>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sheetData>
  <mergeCells count="63">
    <mergeCell ref="B2:G2"/>
    <mergeCell ref="I2:P8"/>
    <mergeCell ref="B3:G3"/>
    <mergeCell ref="B4:G4"/>
    <mergeCell ref="B5:G5"/>
    <mergeCell ref="B6:G6"/>
    <mergeCell ref="B7:G7"/>
    <mergeCell ref="B8:G8"/>
    <mergeCell ref="M21:P21"/>
    <mergeCell ref="A12:B12"/>
    <mergeCell ref="M12:P12"/>
    <mergeCell ref="A13:B13"/>
    <mergeCell ref="M13:P13"/>
    <mergeCell ref="M14:P14"/>
    <mergeCell ref="M15:P15"/>
    <mergeCell ref="M16:P16"/>
    <mergeCell ref="M17:P17"/>
    <mergeCell ref="M18:P18"/>
    <mergeCell ref="M19:P19"/>
    <mergeCell ref="M20:P20"/>
    <mergeCell ref="M22:P22"/>
    <mergeCell ref="A23:K23"/>
    <mergeCell ref="M23:P23"/>
    <mergeCell ref="M24:P24"/>
    <mergeCell ref="A25:B25"/>
    <mergeCell ref="M25:P25"/>
    <mergeCell ref="A32:B32"/>
    <mergeCell ref="A26:B26"/>
    <mergeCell ref="M26:P26"/>
    <mergeCell ref="A27:B27"/>
    <mergeCell ref="M27:P27"/>
    <mergeCell ref="A28:B28"/>
    <mergeCell ref="M28:P28"/>
    <mergeCell ref="A29:B29"/>
    <mergeCell ref="M29:P29"/>
    <mergeCell ref="A30:B30"/>
    <mergeCell ref="M30:P30"/>
    <mergeCell ref="M31:P31"/>
    <mergeCell ref="A40:B40"/>
    <mergeCell ref="A33:B33"/>
    <mergeCell ref="M33:P33"/>
    <mergeCell ref="A34:B34"/>
    <mergeCell ref="C34:N34"/>
    <mergeCell ref="A35:B35"/>
    <mergeCell ref="A36:B36"/>
    <mergeCell ref="A37:B37"/>
    <mergeCell ref="C37:N37"/>
    <mergeCell ref="A38:B38"/>
    <mergeCell ref="C38:N38"/>
    <mergeCell ref="A39:B39"/>
    <mergeCell ref="A41:B41"/>
    <mergeCell ref="D41:N41"/>
    <mergeCell ref="A42:B42"/>
    <mergeCell ref="D42:N42"/>
    <mergeCell ref="A43:B43"/>
    <mergeCell ref="D43:N43"/>
    <mergeCell ref="B59:E59"/>
    <mergeCell ref="B53:E53"/>
    <mergeCell ref="B54:E54"/>
    <mergeCell ref="B55:E55"/>
    <mergeCell ref="B56:E56"/>
    <mergeCell ref="B57:E57"/>
    <mergeCell ref="B58:E58"/>
  </mergeCells>
  <dataValidations count="3">
    <dataValidation type="list" allowBlank="1" showInputMessage="1" showErrorMessage="1" sqref="N32" xr:uid="{A8B5163E-399C-4DC7-B9D8-88BD3E4236F2}">
      <formula1>"0-10,11-20,21-30,31-40,41-50,50+"</formula1>
    </dataValidation>
    <dataValidation type="list" allowBlank="1" showInputMessage="1" showErrorMessage="1" sqref="B6:G6" xr:uid="{9BB32DD2-0748-46FA-A613-093185FEDDF5}">
      <formula1>"Pay and Play, Private, Registered Membership Use, Sports Club/Community Association"</formula1>
    </dataValidation>
    <dataValidation type="list" allowBlank="1" showInputMessage="1" showErrorMessage="1" sqref="B5:G5" xr:uid="{9533368B-D509-40F6-87DD-555FA11955FE}">
      <formula1>"Sheffield City Centre, East Sheffield, South East Sheffield, South Sheffield, South West Sheffield, North West Sheffield, Stocksbridge/Deepcar, Chapeltown/High Green, North East Sheffield"</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5ae2c70-b5dd-4930-99cf-6701901847c0">
      <Terms xmlns="http://schemas.microsoft.com/office/infopath/2007/PartnerControls"/>
    </lcf76f155ced4ddcb4097134ff3c332f>
    <TaxCatchAll xmlns="5d6125b1-f334-4a8b-9bb6-c3b0640bb9d0" xsi:nil="true"/>
    <_dlc_DocId xmlns="5d6125b1-f334-4a8b-9bb6-c3b0640bb9d0">2ZUK6S73DXCZ-1088142945-896071</_dlc_DocId>
    <_dlc_DocIdUrl xmlns="5d6125b1-f334-4a8b-9bb6-c3b0640bb9d0">
      <Url>https://mansfieldgovuk.sharepoint.com/sites/DPT-Plan/_layouts/15/DocIdRedir.aspx?ID=2ZUK6S73DXCZ-1088142945-896071</Url>
      <Description>2ZUK6S73DXCZ-1088142945-896071</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D064A9B9AE8894EBAF3B81624EE1E6A" ma:contentTypeVersion="15" ma:contentTypeDescription="Create a new document." ma:contentTypeScope="" ma:versionID="d7a2f03dea97206b8885aa0fb690f534">
  <xsd:schema xmlns:xsd="http://www.w3.org/2001/XMLSchema" xmlns:xs="http://www.w3.org/2001/XMLSchema" xmlns:p="http://schemas.microsoft.com/office/2006/metadata/properties" xmlns:ns2="5d6125b1-f334-4a8b-9bb6-c3b0640bb9d0" xmlns:ns3="e5ae2c70-b5dd-4930-99cf-6701901847c0" targetNamespace="http://schemas.microsoft.com/office/2006/metadata/properties" ma:root="true" ma:fieldsID="3710bd688cf4b840d8d335580aeabcc8" ns2:_="" ns3:_="">
    <xsd:import namespace="5d6125b1-f334-4a8b-9bb6-c3b0640bb9d0"/>
    <xsd:import namespace="e5ae2c70-b5dd-4930-99cf-6701901847c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6125b1-f334-4a8b-9bb6-c3b0640bb9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cab37934-e119-40bb-a8be-a57de41e9786}" ma:internalName="TaxCatchAll" ma:showField="CatchAllData" ma:web="5d6125b1-f334-4a8b-9bb6-c3b0640bb9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5ae2c70-b5dd-4930-99cf-6701901847c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e7dff912-270a-4f26-acc6-09ae6bc5ead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52AC1D0-CC99-459E-B3C8-6A81B7EF172A}">
  <ds:schemaRefs>
    <ds:schemaRef ds:uri="http://www.w3.org/XML/1998/namespace"/>
    <ds:schemaRef ds:uri="92d7fead-f0b8-40ed-a158-6880c61a618e"/>
    <ds:schemaRef ds:uri="b2c9787d-5783-44ef-b140-1052430a8528"/>
    <ds:schemaRef ds:uri="http://schemas.microsoft.com/office/2006/documentManagement/types"/>
    <ds:schemaRef ds:uri="http://purl.org/dc/elements/1.1/"/>
    <ds:schemaRef ds:uri="http://purl.org/dc/terms/"/>
    <ds:schemaRef ds:uri="http://purl.org/dc/dcmityp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89AA3834-F2EF-4854-8D80-156E88631CD6}">
  <ds:schemaRefs>
    <ds:schemaRef ds:uri="http://schemas.microsoft.com/sharepoint/v3/contenttype/forms"/>
  </ds:schemaRefs>
</ds:datastoreItem>
</file>

<file path=customXml/itemProps3.xml><?xml version="1.0" encoding="utf-8"?>
<ds:datastoreItem xmlns:ds="http://schemas.openxmlformats.org/officeDocument/2006/customXml" ds:itemID="{F4C8463F-382B-485E-908D-4DDA3D372B14}"/>
</file>

<file path=customXml/itemProps4.xml><?xml version="1.0" encoding="utf-8"?>
<ds:datastoreItem xmlns:ds="http://schemas.openxmlformats.org/officeDocument/2006/customXml" ds:itemID="{9EC9C6F0-AE76-444B-B2AD-E1B12DB578B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54</vt:i4>
      </vt:variant>
    </vt:vector>
  </HeadingPairs>
  <TitlesOfParts>
    <vt:vector size="54" baseType="lpstr">
      <vt:lpstr>Darren Bettison Wellbeing Serv</vt:lpstr>
      <vt:lpstr>Performance 360 Gym</vt:lpstr>
      <vt:lpstr>YuMac</vt:lpstr>
      <vt:lpstr>PBJJF</vt:lpstr>
      <vt:lpstr>The Reform Lounge</vt:lpstr>
      <vt:lpstr>Crossfit 17</vt:lpstr>
      <vt:lpstr>Old Tyme Strength</vt:lpstr>
      <vt:lpstr>ND Fitness</vt:lpstr>
      <vt:lpstr>Pace Gym and Fitness Centre</vt:lpstr>
      <vt:lpstr>Angels Gym</vt:lpstr>
      <vt:lpstr>The Fitness Box</vt:lpstr>
      <vt:lpstr>The Uniit</vt:lpstr>
      <vt:lpstr>TGS Gym</vt:lpstr>
      <vt:lpstr>Starz CIC Movement and Circus</vt:lpstr>
      <vt:lpstr>Vale Road Skate Park</vt:lpstr>
      <vt:lpstr>Peafield Park Skate Park</vt:lpstr>
      <vt:lpstr>Mansfield Rugby Union Football </vt:lpstr>
      <vt:lpstr>All Saints Catholic Academy</vt:lpstr>
      <vt:lpstr>World Physiques Gym</vt:lpstr>
      <vt:lpstr>Pleasley Landmark Centre</vt:lpstr>
      <vt:lpstr>Vision West Nottinghamshire Col</vt:lpstr>
      <vt:lpstr>The Garibaldi School</vt:lpstr>
      <vt:lpstr>The Flying High Academy</vt:lpstr>
      <vt:lpstr>The Brunts Academy</vt:lpstr>
      <vt:lpstr>The Beech Academy</vt:lpstr>
      <vt:lpstr>Queen Elizabeth's Academy</vt:lpstr>
      <vt:lpstr>Pure Gym (Mansfield)</vt:lpstr>
      <vt:lpstr>Mansfield Olympic Gymnastics</vt:lpstr>
      <vt:lpstr>JD Gyms (Mansfield)</vt:lpstr>
      <vt:lpstr>Dawn House School</vt:lpstr>
      <vt:lpstr>Bannatyne Health Club</vt:lpstr>
      <vt:lpstr>Anytime Fitness Mansfield</vt:lpstr>
      <vt:lpstr>Manor Sport &amp; Recreation Centre</vt:lpstr>
      <vt:lpstr>Carr Lane BMX &amp; Skate</vt:lpstr>
      <vt:lpstr>Rebecca Adlington Wet &amp; Dry</vt:lpstr>
      <vt:lpstr>Berry Hill Athletics Track</vt:lpstr>
      <vt:lpstr>King George Rec - GolfDisc Golf</vt:lpstr>
      <vt:lpstr>Water Meadows - Wet &amp; Dry</vt:lpstr>
      <vt:lpstr>Fisher Lane - Skate</vt:lpstr>
      <vt:lpstr>World Padel Academy</vt:lpstr>
      <vt:lpstr>Your Space - wet and dry</vt:lpstr>
      <vt:lpstr>Warsop Health Hub</vt:lpstr>
      <vt:lpstr>Bull Farm Skate Park</vt:lpstr>
      <vt:lpstr>Yeoman Hill Park</vt:lpstr>
      <vt:lpstr>Mansfield Woodhouse Golf Club</vt:lpstr>
      <vt:lpstr>Maun Valley Park</vt:lpstr>
      <vt:lpstr>Switch Up</vt:lpstr>
      <vt:lpstr>Forest Town Arena</vt:lpstr>
      <vt:lpstr>Sherwood Forest Golf Club</vt:lpstr>
      <vt:lpstr>Oak Tree Leisure Centre </vt:lpstr>
      <vt:lpstr>Swim!</vt:lpstr>
      <vt:lpstr>Nile Wilson Gymnastics</vt:lpstr>
      <vt:lpstr>776 Gymnastics</vt:lpstr>
      <vt:lpstr>The Samworth Church Academy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Jenil Shah</dc:creator>
  <cp:keywords/>
  <dc:description/>
  <cp:lastModifiedBy>Katie Rushton</cp:lastModifiedBy>
  <cp:revision/>
  <dcterms:created xsi:type="dcterms:W3CDTF">2025-02-19T16:56:04Z</dcterms:created>
  <dcterms:modified xsi:type="dcterms:W3CDTF">2026-07-28T11:15:48Z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0x010100BD064A9B9AE8894EBAF3B81624EE1E6A</vt:lpwstr>
  </property>
  <property fmtid="{D5CDD505-2E9C-101B-9397-08002B2CF9AE}" pid="3" name="MediaServiceImageTags">
    <vt:lpwstr/>
  </property>
  <property fmtid="{D5CDD505-2E9C-101B-9397-08002B2CF9AE}" pid="4" name="_dlc_DocIdItemGuid">
    <vt:lpwstr>2dbeb180-262d-46b3-9cc4-06d1241d8344</vt:lpwstr>
  </property>
</Properties>
</file>